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45" yWindow="-90" windowWidth="15330" windowHeight="10605"/>
  </bookViews>
  <sheets>
    <sheet name="Main" sheetId="1" r:id="rId1"/>
    <sheet name="Daten" sheetId="2" r:id="rId2"/>
  </sheets>
  <definedNames>
    <definedName name="b">Main!$C$12</definedName>
    <definedName name="delta">Main!$C$6</definedName>
    <definedName name="Fall">Main!$A$8</definedName>
    <definedName name="k">Main!$C$4</definedName>
    <definedName name="m">Main!$C$3</definedName>
    <definedName name="omega">Main!$C$7</definedName>
    <definedName name="omega0">Main!$C$5</definedName>
    <definedName name="tmax">Main!$C$14</definedName>
    <definedName name="v0">Main!$C$10</definedName>
    <definedName name="x0">Main!$C$9</definedName>
  </definedNames>
  <calcPr calcId="145621"/>
</workbook>
</file>

<file path=xl/calcChain.xml><?xml version="1.0" encoding="utf-8"?>
<calcChain xmlns="http://schemas.openxmlformats.org/spreadsheetml/2006/main">
  <c r="C5" i="1" l="1"/>
  <c r="C6" i="1" s="1"/>
  <c r="A8" i="1" s="1"/>
  <c r="B8" i="1" l="1"/>
  <c r="B2" i="2"/>
  <c r="C7" i="1"/>
  <c r="C13" i="1" s="1"/>
  <c r="C14" i="1" s="1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C12" i="1" l="1"/>
  <c r="C2" i="2" s="1"/>
  <c r="D2" i="2" s="1"/>
  <c r="B44" i="2"/>
  <c r="A45" i="2"/>
  <c r="C41" i="2"/>
  <c r="C37" i="2"/>
  <c r="C33" i="2"/>
  <c r="C29" i="2"/>
  <c r="C25" i="2"/>
  <c r="C21" i="2"/>
  <c r="C17" i="2"/>
  <c r="C13" i="2"/>
  <c r="C9" i="2"/>
  <c r="C5" i="2"/>
  <c r="B42" i="2"/>
  <c r="B40" i="2"/>
  <c r="B38" i="2"/>
  <c r="B36" i="2"/>
  <c r="B34" i="2"/>
  <c r="B32" i="2"/>
  <c r="B30" i="2"/>
  <c r="B28" i="2"/>
  <c r="B26" i="2"/>
  <c r="B24" i="2"/>
  <c r="B22" i="2"/>
  <c r="B20" i="2"/>
  <c r="B18" i="2"/>
  <c r="B16" i="2"/>
  <c r="B14" i="2"/>
  <c r="B12" i="2"/>
  <c r="B10" i="2"/>
  <c r="B8" i="2"/>
  <c r="B6" i="2"/>
  <c r="B4" i="2"/>
  <c r="B43" i="2"/>
  <c r="B41" i="2"/>
  <c r="B39" i="2"/>
  <c r="B37" i="2"/>
  <c r="B35" i="2"/>
  <c r="B33" i="2"/>
  <c r="B31" i="2"/>
  <c r="B29" i="2"/>
  <c r="B27" i="2"/>
  <c r="B25" i="2"/>
  <c r="B23" i="2"/>
  <c r="B21" i="2"/>
  <c r="B19" i="2"/>
  <c r="B17" i="2"/>
  <c r="B15" i="2"/>
  <c r="B13" i="2"/>
  <c r="B11" i="2"/>
  <c r="B9" i="2"/>
  <c r="B7" i="2"/>
  <c r="B5" i="2"/>
  <c r="B3" i="2"/>
  <c r="C42" i="2"/>
  <c r="C38" i="2"/>
  <c r="C34" i="2"/>
  <c r="C30" i="2"/>
  <c r="C26" i="2"/>
  <c r="C22" i="2"/>
  <c r="C18" i="2"/>
  <c r="C14" i="2"/>
  <c r="C10" i="2"/>
  <c r="C6" i="2"/>
  <c r="C4" i="2" l="1"/>
  <c r="C8" i="2"/>
  <c r="C12" i="2"/>
  <c r="C16" i="2"/>
  <c r="C20" i="2"/>
  <c r="C24" i="2"/>
  <c r="C28" i="2"/>
  <c r="C32" i="2"/>
  <c r="C36" i="2"/>
  <c r="C40" i="2"/>
  <c r="C44" i="2"/>
  <c r="D25" i="2"/>
  <c r="D29" i="2"/>
  <c r="D33" i="2"/>
  <c r="D37" i="2"/>
  <c r="D41" i="2"/>
  <c r="C3" i="2"/>
  <c r="C7" i="2"/>
  <c r="C11" i="2"/>
  <c r="C15" i="2"/>
  <c r="C19" i="2"/>
  <c r="C23" i="2"/>
  <c r="C27" i="2"/>
  <c r="C31" i="2"/>
  <c r="C35" i="2"/>
  <c r="C39" i="2"/>
  <c r="C43" i="2"/>
  <c r="D5" i="2"/>
  <c r="D9" i="2"/>
  <c r="D13" i="2"/>
  <c r="D17" i="2"/>
  <c r="D21" i="2"/>
  <c r="D3" i="2"/>
  <c r="D7" i="2"/>
  <c r="D11" i="2"/>
  <c r="D15" i="2"/>
  <c r="D19" i="2"/>
  <c r="D23" i="2"/>
  <c r="D27" i="2"/>
  <c r="D31" i="2"/>
  <c r="D35" i="2"/>
  <c r="D39" i="2"/>
  <c r="D43" i="2"/>
  <c r="D6" i="2"/>
  <c r="D10" i="2"/>
  <c r="D14" i="2"/>
  <c r="D18" i="2"/>
  <c r="D22" i="2"/>
  <c r="D26" i="2"/>
  <c r="D30" i="2"/>
  <c r="D34" i="2"/>
  <c r="D38" i="2"/>
  <c r="D42" i="2"/>
  <c r="B45" i="2"/>
  <c r="A46" i="2"/>
  <c r="C45" i="2"/>
  <c r="D4" i="2"/>
  <c r="D8" i="2"/>
  <c r="D12" i="2"/>
  <c r="D16" i="2"/>
  <c r="D20" i="2"/>
  <c r="D24" i="2"/>
  <c r="D28" i="2"/>
  <c r="D32" i="2"/>
  <c r="D36" i="2"/>
  <c r="D40" i="2"/>
  <c r="D44" i="2"/>
  <c r="B46" i="2" l="1"/>
  <c r="A47" i="2"/>
  <c r="C46" i="2"/>
  <c r="D45" i="2"/>
  <c r="B47" i="2" l="1"/>
  <c r="A48" i="2"/>
  <c r="C47" i="2"/>
  <c r="D46" i="2"/>
  <c r="B48" i="2" l="1"/>
  <c r="A49" i="2"/>
  <c r="C48" i="2"/>
  <c r="D47" i="2"/>
  <c r="B49" i="2" l="1"/>
  <c r="A50" i="2"/>
  <c r="C49" i="2"/>
  <c r="D48" i="2"/>
  <c r="B50" i="2" l="1"/>
  <c r="A51" i="2"/>
  <c r="C50" i="2"/>
  <c r="D49" i="2"/>
  <c r="B51" i="2" l="1"/>
  <c r="A52" i="2"/>
  <c r="C51" i="2"/>
  <c r="D50" i="2"/>
  <c r="B52" i="2" l="1"/>
  <c r="A53" i="2"/>
  <c r="C52" i="2"/>
  <c r="D51" i="2"/>
  <c r="B53" i="2" l="1"/>
  <c r="A54" i="2"/>
  <c r="C53" i="2"/>
  <c r="D52" i="2"/>
  <c r="B54" i="2" l="1"/>
  <c r="A55" i="2"/>
  <c r="C54" i="2"/>
  <c r="D53" i="2"/>
  <c r="B55" i="2" l="1"/>
  <c r="A56" i="2"/>
  <c r="C55" i="2"/>
  <c r="D54" i="2"/>
  <c r="B56" i="2" l="1"/>
  <c r="A57" i="2"/>
  <c r="C56" i="2"/>
  <c r="D55" i="2"/>
  <c r="B57" i="2" l="1"/>
  <c r="A58" i="2"/>
  <c r="C57" i="2"/>
  <c r="D56" i="2"/>
  <c r="B58" i="2" l="1"/>
  <c r="A59" i="2"/>
  <c r="C58" i="2"/>
  <c r="D57" i="2"/>
  <c r="B59" i="2" l="1"/>
  <c r="A60" i="2"/>
  <c r="C59" i="2"/>
  <c r="D58" i="2"/>
  <c r="B60" i="2" l="1"/>
  <c r="A61" i="2"/>
  <c r="C60" i="2"/>
  <c r="D59" i="2"/>
  <c r="B61" i="2" l="1"/>
  <c r="A62" i="2"/>
  <c r="C61" i="2"/>
  <c r="D60" i="2"/>
  <c r="B62" i="2" l="1"/>
  <c r="A63" i="2"/>
  <c r="C62" i="2"/>
  <c r="D61" i="2"/>
  <c r="B63" i="2" l="1"/>
  <c r="A64" i="2"/>
  <c r="C63" i="2"/>
  <c r="D62" i="2"/>
  <c r="B64" i="2" l="1"/>
  <c r="A65" i="2"/>
  <c r="C64" i="2"/>
  <c r="D63" i="2"/>
  <c r="A66" i="2" l="1"/>
  <c r="B65" i="2"/>
  <c r="C65" i="2"/>
  <c r="D64" i="2"/>
  <c r="D65" i="2" l="1"/>
  <c r="A67" i="2"/>
  <c r="B66" i="2"/>
  <c r="C66" i="2"/>
  <c r="A68" i="2" l="1"/>
  <c r="B67" i="2"/>
  <c r="C67" i="2"/>
  <c r="D66" i="2"/>
  <c r="D67" i="2" l="1"/>
  <c r="A69" i="2"/>
  <c r="B68" i="2"/>
  <c r="C68" i="2"/>
  <c r="A70" i="2" l="1"/>
  <c r="B69" i="2"/>
  <c r="C69" i="2"/>
  <c r="D68" i="2"/>
  <c r="D69" i="2" l="1"/>
  <c r="A71" i="2"/>
  <c r="B70" i="2"/>
  <c r="C70" i="2"/>
  <c r="A72" i="2" l="1"/>
  <c r="B71" i="2"/>
  <c r="C71" i="2"/>
  <c r="D70" i="2"/>
  <c r="D71" i="2" l="1"/>
  <c r="A73" i="2"/>
  <c r="B72" i="2"/>
  <c r="C72" i="2"/>
  <c r="B73" i="2" l="1"/>
  <c r="A74" i="2"/>
  <c r="C73" i="2"/>
  <c r="D72" i="2"/>
  <c r="B74" i="2" l="1"/>
  <c r="A75" i="2"/>
  <c r="C74" i="2"/>
  <c r="D73" i="2"/>
  <c r="B75" i="2" l="1"/>
  <c r="A76" i="2"/>
  <c r="C75" i="2"/>
  <c r="D74" i="2"/>
  <c r="B76" i="2" l="1"/>
  <c r="A77" i="2"/>
  <c r="C76" i="2"/>
  <c r="D75" i="2"/>
  <c r="B77" i="2" l="1"/>
  <c r="A78" i="2"/>
  <c r="C77" i="2"/>
  <c r="D76" i="2"/>
  <c r="B78" i="2" l="1"/>
  <c r="A79" i="2"/>
  <c r="C78" i="2"/>
  <c r="D77" i="2"/>
  <c r="B79" i="2" l="1"/>
  <c r="A80" i="2"/>
  <c r="C79" i="2"/>
  <c r="D78" i="2"/>
  <c r="B80" i="2" l="1"/>
  <c r="A81" i="2"/>
  <c r="C80" i="2"/>
  <c r="D79" i="2"/>
  <c r="B81" i="2" l="1"/>
  <c r="A82" i="2"/>
  <c r="C81" i="2"/>
  <c r="D80" i="2"/>
  <c r="B82" i="2" l="1"/>
  <c r="A83" i="2"/>
  <c r="C82" i="2"/>
  <c r="D81" i="2"/>
  <c r="B83" i="2" l="1"/>
  <c r="A84" i="2"/>
  <c r="C83" i="2"/>
  <c r="D82" i="2"/>
  <c r="B84" i="2" l="1"/>
  <c r="A85" i="2"/>
  <c r="C84" i="2"/>
  <c r="D83" i="2"/>
  <c r="B85" i="2" l="1"/>
  <c r="A86" i="2"/>
  <c r="C85" i="2"/>
  <c r="D84" i="2"/>
  <c r="B86" i="2" l="1"/>
  <c r="A87" i="2"/>
  <c r="C86" i="2"/>
  <c r="D85" i="2"/>
  <c r="B87" i="2" l="1"/>
  <c r="A88" i="2"/>
  <c r="C87" i="2"/>
  <c r="D86" i="2"/>
  <c r="B88" i="2" l="1"/>
  <c r="A89" i="2"/>
  <c r="C88" i="2"/>
  <c r="D87" i="2"/>
  <c r="B89" i="2" l="1"/>
  <c r="A90" i="2"/>
  <c r="C89" i="2"/>
  <c r="D88" i="2"/>
  <c r="B90" i="2" l="1"/>
  <c r="A91" i="2"/>
  <c r="C90" i="2"/>
  <c r="D89" i="2"/>
  <c r="B91" i="2" l="1"/>
  <c r="A92" i="2"/>
  <c r="C91" i="2"/>
  <c r="D90" i="2"/>
  <c r="B92" i="2" l="1"/>
  <c r="A93" i="2"/>
  <c r="C92" i="2"/>
  <c r="D91" i="2"/>
  <c r="B93" i="2" l="1"/>
  <c r="A94" i="2"/>
  <c r="C93" i="2"/>
  <c r="D92" i="2"/>
  <c r="B94" i="2" l="1"/>
  <c r="A95" i="2"/>
  <c r="C94" i="2"/>
  <c r="D93" i="2"/>
  <c r="B95" i="2" l="1"/>
  <c r="A96" i="2"/>
  <c r="C95" i="2"/>
  <c r="D94" i="2"/>
  <c r="B96" i="2" l="1"/>
  <c r="A97" i="2"/>
  <c r="C96" i="2"/>
  <c r="D95" i="2"/>
  <c r="B97" i="2" l="1"/>
  <c r="A98" i="2"/>
  <c r="C97" i="2"/>
  <c r="D96" i="2"/>
  <c r="B98" i="2" l="1"/>
  <c r="A99" i="2"/>
  <c r="C98" i="2"/>
  <c r="D97" i="2"/>
  <c r="B99" i="2" l="1"/>
  <c r="A100" i="2"/>
  <c r="C99" i="2"/>
  <c r="D98" i="2"/>
  <c r="B100" i="2" l="1"/>
  <c r="A101" i="2"/>
  <c r="C100" i="2"/>
  <c r="D99" i="2"/>
  <c r="B101" i="2" l="1"/>
  <c r="C101" i="2"/>
  <c r="D100" i="2"/>
  <c r="D101" i="2" l="1"/>
</calcChain>
</file>

<file path=xl/sharedStrings.xml><?xml version="1.0" encoding="utf-8"?>
<sst xmlns="http://schemas.openxmlformats.org/spreadsheetml/2006/main" count="24" uniqueCount="21">
  <si>
    <t>Masse m</t>
  </si>
  <si>
    <t>Federkonstante k</t>
  </si>
  <si>
    <t>Dämpfung δ</t>
  </si>
  <si>
    <r>
      <t>ω</t>
    </r>
    <r>
      <rPr>
        <vertAlign val="subscript"/>
        <sz val="10"/>
        <rFont val="Arial"/>
        <family val="2"/>
      </rPr>
      <t>0</t>
    </r>
  </si>
  <si>
    <t>kg</t>
  </si>
  <si>
    <t>N/m</t>
  </si>
  <si>
    <t>1/s</t>
  </si>
  <si>
    <t>ω bzw. γ</t>
  </si>
  <si>
    <t>t</t>
  </si>
  <si>
    <t>x(t)</t>
  </si>
  <si>
    <r>
      <t>Anfangsgeschw. v</t>
    </r>
    <r>
      <rPr>
        <vertAlign val="subscript"/>
        <sz val="10"/>
        <rFont val="Arial"/>
        <family val="2"/>
      </rPr>
      <t>0</t>
    </r>
  </si>
  <si>
    <r>
      <t>Anfangsauslenkung x</t>
    </r>
    <r>
      <rPr>
        <vertAlign val="subscript"/>
        <sz val="10"/>
        <rFont val="Arial"/>
        <family val="2"/>
      </rPr>
      <t>0</t>
    </r>
  </si>
  <si>
    <t>m</t>
  </si>
  <si>
    <t>m/s</t>
  </si>
  <si>
    <t>sin(h)-Faktor</t>
  </si>
  <si>
    <t>exp(-delta*t)</t>
  </si>
  <si>
    <t>tmax</t>
  </si>
  <si>
    <t>Periodendauer T</t>
  </si>
  <si>
    <t>s</t>
  </si>
  <si>
    <t>Dämpfung einstellen</t>
  </si>
  <si>
    <t>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</si>
</sst>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0"/>
      <name val="Arial"/>
    </font>
    <font>
      <sz val="8"/>
      <name val="Arial"/>
    </font>
    <font>
      <vertAlign val="subscript"/>
      <sz val="10"/>
      <name val="Arial"/>
      <family val="2"/>
    </font>
    <font>
      <sz val="12"/>
      <color indexed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5" fontId="0" fillId="0" borderId="0" xfId="0" applyNumberFormat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/>
    <xf numFmtId="0" fontId="0" fillId="2" borderId="0" xfId="0" applyFill="1" applyBorder="1" applyProtection="1">
      <protection locked="0"/>
    </xf>
    <xf numFmtId="0" fontId="0" fillId="0" borderId="2" xfId="0" applyBorder="1" applyProtection="1">
      <protection locked="0"/>
    </xf>
    <xf numFmtId="164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0" fillId="0" borderId="2" xfId="0" applyNumberFormat="1" applyBorder="1" applyProtection="1"/>
    <xf numFmtId="0" fontId="0" fillId="0" borderId="2" xfId="0" applyBorder="1" applyProtection="1"/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2" xfId="0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Main!$B$8</c:f>
          <c:strCache>
            <c:ptCount val="1"/>
            <c:pt idx="0">
              <c:v>Schwache Dämpfung</c:v>
            </c:pt>
          </c:strCache>
        </c:strRef>
      </c:tx>
      <c:layout>
        <c:manualLayout>
          <c:xMode val="edge"/>
          <c:yMode val="edge"/>
          <c:x val="0.36920222634508348"/>
          <c:y val="0.1634620500990650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2764378478664186E-2"/>
          <c:y val="0.11859011477775308"/>
          <c:w val="0.86270871985157704"/>
          <c:h val="0.8108999740208522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Daten!$D$1</c:f>
              <c:strCache>
                <c:ptCount val="1"/>
                <c:pt idx="0">
                  <c:v>x(t)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Daten!$A$2:$A$102</c:f>
              <c:numCache>
                <c:formatCode>General</c:formatCode>
                <c:ptCount val="101"/>
                <c:pt idx="0">
                  <c:v>0</c:v>
                </c:pt>
                <c:pt idx="1">
                  <c:v>0.32</c:v>
                </c:pt>
                <c:pt idx="2">
                  <c:v>0.64</c:v>
                </c:pt>
                <c:pt idx="3">
                  <c:v>0.96</c:v>
                </c:pt>
                <c:pt idx="4">
                  <c:v>1.28</c:v>
                </c:pt>
                <c:pt idx="5">
                  <c:v>1.6</c:v>
                </c:pt>
                <c:pt idx="6">
                  <c:v>1.9200000000000002</c:v>
                </c:pt>
                <c:pt idx="7">
                  <c:v>2.2400000000000002</c:v>
                </c:pt>
                <c:pt idx="8">
                  <c:v>2.56</c:v>
                </c:pt>
                <c:pt idx="9">
                  <c:v>2.88</c:v>
                </c:pt>
                <c:pt idx="10">
                  <c:v>3.1999999999999997</c:v>
                </c:pt>
                <c:pt idx="11">
                  <c:v>3.5199999999999996</c:v>
                </c:pt>
                <c:pt idx="12">
                  <c:v>3.8399999999999994</c:v>
                </c:pt>
                <c:pt idx="13">
                  <c:v>4.1599999999999993</c:v>
                </c:pt>
                <c:pt idx="14">
                  <c:v>4.4799999999999995</c:v>
                </c:pt>
                <c:pt idx="15">
                  <c:v>4.8</c:v>
                </c:pt>
                <c:pt idx="16">
                  <c:v>5.12</c:v>
                </c:pt>
                <c:pt idx="17">
                  <c:v>5.44</c:v>
                </c:pt>
                <c:pt idx="18">
                  <c:v>5.7600000000000007</c:v>
                </c:pt>
                <c:pt idx="19">
                  <c:v>6.080000000000001</c:v>
                </c:pt>
                <c:pt idx="20">
                  <c:v>6.4000000000000012</c:v>
                </c:pt>
                <c:pt idx="21">
                  <c:v>6.7200000000000015</c:v>
                </c:pt>
                <c:pt idx="22">
                  <c:v>7.0400000000000018</c:v>
                </c:pt>
                <c:pt idx="23">
                  <c:v>7.3600000000000021</c:v>
                </c:pt>
                <c:pt idx="24">
                  <c:v>7.6800000000000024</c:v>
                </c:pt>
                <c:pt idx="25">
                  <c:v>8.0000000000000018</c:v>
                </c:pt>
                <c:pt idx="26">
                  <c:v>8.3200000000000021</c:v>
                </c:pt>
                <c:pt idx="27">
                  <c:v>8.6400000000000023</c:v>
                </c:pt>
                <c:pt idx="28">
                  <c:v>8.9600000000000026</c:v>
                </c:pt>
                <c:pt idx="29">
                  <c:v>9.2800000000000029</c:v>
                </c:pt>
                <c:pt idx="30">
                  <c:v>9.6000000000000032</c:v>
                </c:pt>
                <c:pt idx="31">
                  <c:v>9.9200000000000035</c:v>
                </c:pt>
                <c:pt idx="32">
                  <c:v>10.240000000000004</c:v>
                </c:pt>
                <c:pt idx="33">
                  <c:v>10.560000000000004</c:v>
                </c:pt>
                <c:pt idx="34">
                  <c:v>10.880000000000004</c:v>
                </c:pt>
                <c:pt idx="35">
                  <c:v>11.200000000000005</c:v>
                </c:pt>
                <c:pt idx="36">
                  <c:v>11.520000000000005</c:v>
                </c:pt>
                <c:pt idx="37">
                  <c:v>11.840000000000005</c:v>
                </c:pt>
                <c:pt idx="38">
                  <c:v>12.160000000000005</c:v>
                </c:pt>
                <c:pt idx="39">
                  <c:v>12.480000000000006</c:v>
                </c:pt>
                <c:pt idx="40">
                  <c:v>12.800000000000006</c:v>
                </c:pt>
                <c:pt idx="41">
                  <c:v>13.120000000000006</c:v>
                </c:pt>
                <c:pt idx="42">
                  <c:v>13.440000000000007</c:v>
                </c:pt>
                <c:pt idx="43">
                  <c:v>13.760000000000007</c:v>
                </c:pt>
                <c:pt idx="44">
                  <c:v>14.080000000000007</c:v>
                </c:pt>
                <c:pt idx="45">
                  <c:v>14.400000000000007</c:v>
                </c:pt>
                <c:pt idx="46">
                  <c:v>14.720000000000008</c:v>
                </c:pt>
                <c:pt idx="47">
                  <c:v>15.040000000000008</c:v>
                </c:pt>
                <c:pt idx="48">
                  <c:v>15.360000000000008</c:v>
                </c:pt>
                <c:pt idx="49">
                  <c:v>15.680000000000009</c:v>
                </c:pt>
                <c:pt idx="50">
                  <c:v>16.000000000000007</c:v>
                </c:pt>
                <c:pt idx="51">
                  <c:v>16.320000000000007</c:v>
                </c:pt>
                <c:pt idx="52">
                  <c:v>16.640000000000008</c:v>
                </c:pt>
                <c:pt idx="53">
                  <c:v>16.960000000000008</c:v>
                </c:pt>
                <c:pt idx="54">
                  <c:v>17.280000000000008</c:v>
                </c:pt>
                <c:pt idx="55">
                  <c:v>17.600000000000009</c:v>
                </c:pt>
                <c:pt idx="56">
                  <c:v>17.920000000000009</c:v>
                </c:pt>
                <c:pt idx="57">
                  <c:v>18.240000000000009</c:v>
                </c:pt>
                <c:pt idx="58">
                  <c:v>18.560000000000009</c:v>
                </c:pt>
                <c:pt idx="59">
                  <c:v>18.88000000000001</c:v>
                </c:pt>
                <c:pt idx="60">
                  <c:v>19.20000000000001</c:v>
                </c:pt>
                <c:pt idx="61">
                  <c:v>19.52000000000001</c:v>
                </c:pt>
                <c:pt idx="62">
                  <c:v>19.840000000000011</c:v>
                </c:pt>
                <c:pt idx="63">
                  <c:v>20.160000000000011</c:v>
                </c:pt>
                <c:pt idx="64">
                  <c:v>20.480000000000011</c:v>
                </c:pt>
                <c:pt idx="65">
                  <c:v>20.800000000000011</c:v>
                </c:pt>
                <c:pt idx="66">
                  <c:v>21.120000000000012</c:v>
                </c:pt>
                <c:pt idx="67">
                  <c:v>21.440000000000012</c:v>
                </c:pt>
                <c:pt idx="68">
                  <c:v>21.760000000000012</c:v>
                </c:pt>
                <c:pt idx="69">
                  <c:v>22.080000000000013</c:v>
                </c:pt>
                <c:pt idx="70">
                  <c:v>22.400000000000013</c:v>
                </c:pt>
                <c:pt idx="71">
                  <c:v>22.720000000000013</c:v>
                </c:pt>
                <c:pt idx="72">
                  <c:v>23.040000000000013</c:v>
                </c:pt>
                <c:pt idx="73">
                  <c:v>23.360000000000014</c:v>
                </c:pt>
                <c:pt idx="74">
                  <c:v>23.680000000000014</c:v>
                </c:pt>
                <c:pt idx="75">
                  <c:v>24.000000000000014</c:v>
                </c:pt>
                <c:pt idx="76">
                  <c:v>24.320000000000014</c:v>
                </c:pt>
                <c:pt idx="77">
                  <c:v>24.640000000000015</c:v>
                </c:pt>
                <c:pt idx="78">
                  <c:v>24.960000000000015</c:v>
                </c:pt>
                <c:pt idx="79">
                  <c:v>25.280000000000015</c:v>
                </c:pt>
                <c:pt idx="80">
                  <c:v>25.600000000000016</c:v>
                </c:pt>
                <c:pt idx="81">
                  <c:v>25.920000000000016</c:v>
                </c:pt>
                <c:pt idx="82">
                  <c:v>26.240000000000016</c:v>
                </c:pt>
                <c:pt idx="83">
                  <c:v>26.560000000000016</c:v>
                </c:pt>
                <c:pt idx="84">
                  <c:v>26.880000000000017</c:v>
                </c:pt>
                <c:pt idx="85">
                  <c:v>27.200000000000017</c:v>
                </c:pt>
                <c:pt idx="86">
                  <c:v>27.520000000000017</c:v>
                </c:pt>
                <c:pt idx="87">
                  <c:v>27.840000000000018</c:v>
                </c:pt>
                <c:pt idx="88">
                  <c:v>28.160000000000018</c:v>
                </c:pt>
                <c:pt idx="89">
                  <c:v>28.480000000000018</c:v>
                </c:pt>
                <c:pt idx="90">
                  <c:v>28.800000000000018</c:v>
                </c:pt>
                <c:pt idx="91">
                  <c:v>29.120000000000019</c:v>
                </c:pt>
                <c:pt idx="92">
                  <c:v>29.440000000000019</c:v>
                </c:pt>
                <c:pt idx="93">
                  <c:v>29.760000000000019</c:v>
                </c:pt>
                <c:pt idx="94">
                  <c:v>30.08000000000002</c:v>
                </c:pt>
                <c:pt idx="95">
                  <c:v>30.40000000000002</c:v>
                </c:pt>
                <c:pt idx="96">
                  <c:v>30.72000000000002</c:v>
                </c:pt>
                <c:pt idx="97">
                  <c:v>31.04000000000002</c:v>
                </c:pt>
                <c:pt idx="98">
                  <c:v>31.360000000000021</c:v>
                </c:pt>
                <c:pt idx="99">
                  <c:v>31.680000000000021</c:v>
                </c:pt>
              </c:numCache>
            </c:numRef>
          </c:xVal>
          <c:yVal>
            <c:numRef>
              <c:f>Daten!$D$2:$D$102</c:f>
              <c:numCache>
                <c:formatCode>0.000</c:formatCode>
                <c:ptCount val="101"/>
                <c:pt idx="0">
                  <c:v>10</c:v>
                </c:pt>
                <c:pt idx="1">
                  <c:v>9.4966511359868786</c:v>
                </c:pt>
                <c:pt idx="2">
                  <c:v>8.0540742757873485</c:v>
                </c:pt>
                <c:pt idx="3">
                  <c:v>5.8406132968379483</c:v>
                </c:pt>
                <c:pt idx="4">
                  <c:v>3.0976310697453444</c:v>
                </c:pt>
                <c:pt idx="5">
                  <c:v>0.11346953249694267</c:v>
                </c:pt>
                <c:pt idx="6">
                  <c:v>-2.8066412844359552</c:v>
                </c:pt>
                <c:pt idx="7">
                  <c:v>-5.3716065534878155</c:v>
                </c:pt>
                <c:pt idx="8">
                  <c:v>-7.3332889070560157</c:v>
                </c:pt>
                <c:pt idx="9">
                  <c:v>-8.5102961267976944</c:v>
                </c:pt>
                <c:pt idx="10">
                  <c:v>-8.8044770216621941</c:v>
                </c:pt>
                <c:pt idx="11">
                  <c:v>-8.2086562388815274</c:v>
                </c:pt>
                <c:pt idx="12">
                  <c:v>-6.8050541025088975</c:v>
                </c:pt>
                <c:pt idx="13">
                  <c:v>-4.7547853127135733</c:v>
                </c:pt>
                <c:pt idx="14">
                  <c:v>-2.2797146453873132</c:v>
                </c:pt>
                <c:pt idx="15">
                  <c:v>0.36131837446584419</c:v>
                </c:pt>
                <c:pt idx="16">
                  <c:v>2.8993802473585069</c:v>
                </c:pt>
                <c:pt idx="17">
                  <c:v>5.082656685975345</c:v>
                </c:pt>
                <c:pt idx="18">
                  <c:v>6.701261945433302</c:v>
                </c:pt>
                <c:pt idx="19">
                  <c:v>7.607218152231269</c:v>
                </c:pt>
                <c:pt idx="20">
                  <c:v>7.7277239703466281</c:v>
                </c:pt>
                <c:pt idx="21">
                  <c:v>7.070552157839832</c:v>
                </c:pt>
                <c:pt idx="22">
                  <c:v>5.7212339026188301</c:v>
                </c:pt>
                <c:pt idx="23">
                  <c:v>3.8325197712540988</c:v>
                </c:pt>
                <c:pt idx="24">
                  <c:v>1.6073689212237643</c:v>
                </c:pt>
                <c:pt idx="25">
                  <c:v>-0.72266467773834198</c:v>
                </c:pt>
                <c:pt idx="26">
                  <c:v>-2.9213660935930896</c:v>
                </c:pt>
                <c:pt idx="27">
                  <c:v>-4.7716555692804183</c:v>
                </c:pt>
                <c:pt idx="28">
                  <c:v>-6.0968650885079327</c:v>
                </c:pt>
                <c:pt idx="29">
                  <c:v>-6.7774262763363602</c:v>
                </c:pt>
                <c:pt idx="30">
                  <c:v>-6.7614128080420102</c:v>
                </c:pt>
                <c:pt idx="31">
                  <c:v>-6.0680358765741671</c:v>
                </c:pt>
                <c:pt idx="32">
                  <c:v>-4.7839204429232334</c:v>
                </c:pt>
                <c:pt idx="33">
                  <c:v>-3.0527180067899762</c:v>
                </c:pt>
                <c:pt idx="34">
                  <c:v>-1.0592655399587236</c:v>
                </c:pt>
                <c:pt idx="35">
                  <c:v>0.98998365302698887</c:v>
                </c:pt>
                <c:pt idx="36">
                  <c:v>2.8882012968429698</c:v>
                </c:pt>
                <c:pt idx="37">
                  <c:v>4.4489262171519588</c:v>
                </c:pt>
                <c:pt idx="38">
                  <c:v>5.5242405436562318</c:v>
                </c:pt>
                <c:pt idx="39">
                  <c:v>6.0186229031745349</c:v>
                </c:pt>
                <c:pt idx="40">
                  <c:v>5.8971992145966583</c:v>
                </c:pt>
                <c:pt idx="41">
                  <c:v>5.1877056220861757</c:v>
                </c:pt>
                <c:pt idx="42">
                  <c:v>3.9761257272163992</c:v>
                </c:pt>
                <c:pt idx="43">
                  <c:v>2.3965993293077585</c:v>
                </c:pt>
                <c:pt idx="44">
                  <c:v>0.61675901627548757</c:v>
                </c:pt>
                <c:pt idx="45">
                  <c:v>-1.179919963274136</c:v>
                </c:pt>
                <c:pt idx="46">
                  <c:v>-2.8129117973422306</c:v>
                </c:pt>
                <c:pt idx="47">
                  <c:v>-4.1226615823762591</c:v>
                </c:pt>
                <c:pt idx="48">
                  <c:v>-4.9860491637913187</c:v>
                </c:pt>
                <c:pt idx="49">
                  <c:v>-5.3278098846112911</c:v>
                </c:pt>
                <c:pt idx="50">
                  <c:v>-5.1268696088616181</c:v>
                </c:pt>
                <c:pt idx="51">
                  <c:v>-4.4170875352536205</c:v>
                </c:pt>
                <c:pt idx="52">
                  <c:v>-3.2824736847074591</c:v>
                </c:pt>
                <c:pt idx="53">
                  <c:v>-1.847500116887228</c:v>
                </c:pt>
                <c:pt idx="54">
                  <c:v>-0.26360109188196407</c:v>
                </c:pt>
                <c:pt idx="55">
                  <c:v>1.3066882660315331</c:v>
                </c:pt>
                <c:pt idx="56">
                  <c:v>2.7063051652893204</c:v>
                </c:pt>
                <c:pt idx="57">
                  <c:v>3.7992649047400171</c:v>
                </c:pt>
                <c:pt idx="58">
                  <c:v>4.4837593134528699</c:v>
                </c:pt>
                <c:pt idx="59">
                  <c:v>4.7014982496263924</c:v>
                </c:pt>
                <c:pt idx="60">
                  <c:v>4.4424527180155255</c:v>
                </c:pt>
                <c:pt idx="61">
                  <c:v>3.7446403773948731</c:v>
                </c:pt>
                <c:pt idx="62">
                  <c:v>2.689100243002339</c:v>
                </c:pt>
                <c:pt idx="63">
                  <c:v>1.3906819164710844</c:v>
                </c:pt>
                <c:pt idx="64">
                  <c:v>-1.4321575227576905E-2</c:v>
                </c:pt>
                <c:pt idx="65">
                  <c:v>-1.3823778618579325</c:v>
                </c:pt>
                <c:pt idx="66">
                  <c:v>-2.5772859786714948</c:v>
                </c:pt>
                <c:pt idx="67">
                  <c:v>-3.4836439334260527</c:v>
                </c:pt>
                <c:pt idx="68">
                  <c:v>-4.0178909774446252</c:v>
                </c:pt>
                <c:pt idx="69">
                  <c:v>-4.135878996222325</c:v>
                </c:pt>
                <c:pt idx="70">
                  <c:v>-3.8363017855449608</c:v>
                </c:pt>
                <c:pt idx="71">
                  <c:v>-3.1597431527098365</c:v>
                </c:pt>
                <c:pt idx="72">
                  <c:v>-2.1835499963982392</c:v>
                </c:pt>
                <c:pt idx="73">
                  <c:v>-1.0131498149221059</c:v>
                </c:pt>
                <c:pt idx="74">
                  <c:v>0.22922715138462266</c:v>
                </c:pt>
                <c:pt idx="75">
                  <c:v>1.4172250460749662</c:v>
                </c:pt>
                <c:pt idx="76">
                  <c:v>2.4331326612060811</c:v>
                </c:pt>
                <c:pt idx="77">
                  <c:v>3.1794643873444892</c:v>
                </c:pt>
                <c:pt idx="78">
                  <c:v>3.5882210274063815</c:v>
                </c:pt>
                <c:pt idx="79">
                  <c:v>3.6269608062909144</c:v>
                </c:pt>
                <c:pt idx="80">
                  <c:v>3.3011526371582169</c:v>
                </c:pt>
                <c:pt idx="81">
                  <c:v>2.6526697178128513</c:v>
                </c:pt>
                <c:pt idx="82">
                  <c:v>1.7546720135600629</c:v>
                </c:pt>
                <c:pt idx="83">
                  <c:v>0.70348188087077967</c:v>
                </c:pt>
                <c:pt idx="84">
                  <c:v>-0.39165677696996604</c:v>
                </c:pt>
                <c:pt idx="85">
                  <c:v>-1.4198557797169657</c:v>
                </c:pt>
                <c:pt idx="86">
                  <c:v>-2.2797397292538308</c:v>
                </c:pt>
                <c:pt idx="87">
                  <c:v>-2.8893675057467179</c:v>
                </c:pt>
                <c:pt idx="88">
                  <c:v>-3.1939548929217452</c:v>
                </c:pt>
                <c:pt idx="89">
                  <c:v>-3.170679788405788</c:v>
                </c:pt>
                <c:pt idx="90">
                  <c:v>-2.830162059821276</c:v>
                </c:pt>
                <c:pt idx="91">
                  <c:v>-2.2145537535998039</c:v>
                </c:pt>
                <c:pt idx="92">
                  <c:v>-1.3925167688338129</c:v>
                </c:pt>
                <c:pt idx="93">
                  <c:v>-0.45167010687561621</c:v>
                </c:pt>
                <c:pt idx="94">
                  <c:v>0.51067225421881157</c:v>
                </c:pt>
                <c:pt idx="95">
                  <c:v>1.3975012145772381</c:v>
                </c:pt>
                <c:pt idx="96">
                  <c:v>2.1218290989044348</c:v>
                </c:pt>
                <c:pt idx="97">
                  <c:v>2.6151560624064496</c:v>
                </c:pt>
                <c:pt idx="98">
                  <c:v>2.8338692758987425</c:v>
                </c:pt>
                <c:pt idx="99">
                  <c:v>2.7629856810314073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706880"/>
        <c:axId val="200707456"/>
      </c:scatterChart>
      <c:valAx>
        <c:axId val="20070688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t</a:t>
                </a:r>
              </a:p>
            </c:rich>
          </c:tx>
          <c:layout>
            <c:manualLayout>
              <c:xMode val="edge"/>
              <c:yMode val="edge"/>
              <c:x val="0.93320964749536173"/>
              <c:y val="0.435898800264173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0707456"/>
        <c:crosses val="autoZero"/>
        <c:crossBetween val="midCat"/>
      </c:valAx>
      <c:valAx>
        <c:axId val="200707456"/>
        <c:scaling>
          <c:orientation val="minMax"/>
          <c:max val="10"/>
          <c:min val="-1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x(t)</a:t>
                </a:r>
              </a:p>
            </c:rich>
          </c:tx>
          <c:layout>
            <c:manualLayout>
              <c:xMode val="edge"/>
              <c:yMode val="edge"/>
              <c:x val="7.792207792207792E-2"/>
              <c:y val="1.602569118618284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0706880"/>
        <c:crossesAt val="0"/>
        <c:crossBetween val="midCat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</xdr:row>
          <xdr:rowOff>9525</xdr:rowOff>
        </xdr:from>
        <xdr:to>
          <xdr:col>7</xdr:col>
          <xdr:colOff>647700</xdr:colOff>
          <xdr:row>16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95250</xdr:colOff>
      <xdr:row>18</xdr:row>
      <xdr:rowOff>9525</xdr:rowOff>
    </xdr:from>
    <xdr:to>
      <xdr:col>7</xdr:col>
      <xdr:colOff>657225</xdr:colOff>
      <xdr:row>36</xdr:row>
      <xdr:rowOff>66675</xdr:rowOff>
    </xdr:to>
    <xdr:graphicFrame macro="">
      <xdr:nvGraphicFramePr>
        <xdr:cNvPr id="102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16</xdr:row>
          <xdr:rowOff>38100</xdr:rowOff>
        </xdr:from>
        <xdr:to>
          <xdr:col>3</xdr:col>
          <xdr:colOff>419100</xdr:colOff>
          <xdr:row>17</xdr:row>
          <xdr:rowOff>66675</xdr:rowOff>
        </xdr:to>
        <xdr:sp macro="" textlink="">
          <xdr:nvSpPr>
            <xdr:cNvPr id="1028" name="ScrollBarDelta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3:E20"/>
  <sheetViews>
    <sheetView tabSelected="1" workbookViewId="0">
      <selection activeCell="I7" sqref="I7"/>
    </sheetView>
  </sheetViews>
  <sheetFormatPr baseColWidth="10" defaultRowHeight="12.75" x14ac:dyDescent="0.2"/>
  <cols>
    <col min="1" max="1" width="9.140625" style="2" customWidth="1"/>
    <col min="2" max="2" width="10.5703125" style="2" customWidth="1"/>
    <col min="3" max="3" width="8.140625" style="2" customWidth="1"/>
    <col min="4" max="4" width="6.42578125" style="2" customWidth="1"/>
    <col min="5" max="16384" width="11.42578125" style="2"/>
  </cols>
  <sheetData>
    <row r="3" spans="1:5" x14ac:dyDescent="0.2">
      <c r="A3" s="16" t="s">
        <v>0</v>
      </c>
      <c r="B3" s="16"/>
      <c r="C3" s="4">
        <v>1</v>
      </c>
      <c r="D3" s="3" t="s">
        <v>4</v>
      </c>
    </row>
    <row r="4" spans="1:5" x14ac:dyDescent="0.2">
      <c r="A4" s="17" t="s">
        <v>1</v>
      </c>
      <c r="B4" s="17"/>
      <c r="C4" s="9">
        <v>1</v>
      </c>
      <c r="D4" s="8" t="s">
        <v>5</v>
      </c>
    </row>
    <row r="5" spans="1:5" ht="15.75" x14ac:dyDescent="0.3">
      <c r="A5" s="18" t="s">
        <v>3</v>
      </c>
      <c r="B5" s="18"/>
      <c r="C5" s="6">
        <f>SQRT(k/m)</f>
        <v>1</v>
      </c>
      <c r="D5" s="5" t="s">
        <v>6</v>
      </c>
    </row>
    <row r="6" spans="1:5" x14ac:dyDescent="0.2">
      <c r="A6" s="17" t="s">
        <v>2</v>
      </c>
      <c r="B6" s="17"/>
      <c r="C6" s="10">
        <f>2*B20*omega0/100</f>
        <v>0.04</v>
      </c>
      <c r="D6" s="8" t="s">
        <v>6</v>
      </c>
    </row>
    <row r="7" spans="1:5" x14ac:dyDescent="0.2">
      <c r="A7" s="5" t="s">
        <v>7</v>
      </c>
      <c r="B7" s="5"/>
      <c r="C7" s="6">
        <f>IF(omega0&gt;=delta,SQRT(omega0^2-delta^2),SQRT(delta^2-omega0^2))</f>
        <v>0.99919967974374369</v>
      </c>
      <c r="D7" s="5" t="s">
        <v>6</v>
      </c>
    </row>
    <row r="8" spans="1:5" ht="15.75" customHeight="1" x14ac:dyDescent="0.2">
      <c r="A8" s="14">
        <f>IF(delta&lt;=omega0,IF(delta&lt;omega0,1,2),3)</f>
        <v>1</v>
      </c>
      <c r="B8" s="19" t="str">
        <f>IF(Fall=1,"Schwache Dämpfung",IF(Fall=2,"aperiod. Grenzfall","StarkeDämpfung"))</f>
        <v>Schwache Dämpfung</v>
      </c>
      <c r="C8" s="19"/>
      <c r="D8" s="19"/>
      <c r="E8" s="5"/>
    </row>
    <row r="9" spans="1:5" ht="15.75" x14ac:dyDescent="0.3">
      <c r="A9" s="20" t="s">
        <v>11</v>
      </c>
      <c r="B9" s="20"/>
      <c r="C9" s="7">
        <v>0.1</v>
      </c>
      <c r="D9" s="5" t="s">
        <v>12</v>
      </c>
    </row>
    <row r="10" spans="1:5" ht="15.75" x14ac:dyDescent="0.3">
      <c r="A10" s="21" t="s">
        <v>10</v>
      </c>
      <c r="B10" s="22"/>
      <c r="C10" s="11">
        <v>0</v>
      </c>
      <c r="D10" s="8" t="s">
        <v>13</v>
      </c>
      <c r="E10" s="5"/>
    </row>
    <row r="11" spans="1:5" x14ac:dyDescent="0.2">
      <c r="A11" s="5"/>
      <c r="B11" s="5"/>
      <c r="C11" s="5"/>
      <c r="D11" s="5"/>
    </row>
    <row r="12" spans="1:5" x14ac:dyDescent="0.2">
      <c r="A12" s="17" t="s">
        <v>14</v>
      </c>
      <c r="B12" s="17"/>
      <c r="C12" s="12">
        <f>IF(Fall&lt;&gt;2,(x0*delta+v0)/omega,"---")</f>
        <v>4.0032038451271786E-3</v>
      </c>
      <c r="D12" s="8"/>
    </row>
    <row r="13" spans="1:5" x14ac:dyDescent="0.2">
      <c r="A13" s="18" t="s">
        <v>17</v>
      </c>
      <c r="B13" s="18"/>
      <c r="C13" s="6">
        <f>IF(Fall=1,2*PI()/omega,"---")</f>
        <v>6.2882178953369783</v>
      </c>
      <c r="D13" s="5" t="s">
        <v>18</v>
      </c>
    </row>
    <row r="14" spans="1:5" x14ac:dyDescent="0.2">
      <c r="A14" s="8" t="s">
        <v>16</v>
      </c>
      <c r="B14" s="8"/>
      <c r="C14" s="13">
        <f>ROUNDUP(IF(delta/omega0&lt;0.5,5*$C$13,10/delta),0)</f>
        <v>32</v>
      </c>
      <c r="D14" s="8" t="s">
        <v>18</v>
      </c>
    </row>
    <row r="16" spans="1:5" x14ac:dyDescent="0.2">
      <c r="A16" s="2" t="s">
        <v>19</v>
      </c>
    </row>
    <row r="20" spans="2:2" x14ac:dyDescent="0.2">
      <c r="B20" s="2">
        <v>2</v>
      </c>
    </row>
  </sheetData>
  <sheetProtection sheet="1" objects="1" scenarios="1" selectLockedCells="1"/>
  <mergeCells count="9">
    <mergeCell ref="A9:B9"/>
    <mergeCell ref="A10:B10"/>
    <mergeCell ref="A12:B12"/>
    <mergeCell ref="A13:B13"/>
    <mergeCell ref="A3:B3"/>
    <mergeCell ref="A4:B4"/>
    <mergeCell ref="A6:B6"/>
    <mergeCell ref="A5:B5"/>
    <mergeCell ref="B8:D8"/>
  </mergeCells>
  <phoneticPr fontId="1" type="noConversion"/>
  <pageMargins left="0.59055118110236227" right="0.39370078740157483" top="0.98425196850393704" bottom="0.98425196850393704" header="0.51181102362204722" footer="0.51181102362204722"/>
  <pageSetup orientation="portrait" copies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4</xdr:col>
                <xdr:colOff>342900</xdr:colOff>
                <xdr:row>1</xdr:row>
                <xdr:rowOff>9525</xdr:rowOff>
              </from>
              <to>
                <xdr:col>7</xdr:col>
                <xdr:colOff>647700</xdr:colOff>
                <xdr:row>16</xdr:row>
                <xdr:rowOff>76200</xdr:rowOff>
              </to>
            </anchor>
          </objectPr>
        </oleObject>
      </mc:Choice>
      <mc:Fallback>
        <oleObject progId="Equation.3" shapeId="1025" r:id="rId4"/>
      </mc:Fallback>
    </mc:AlternateContent>
  </oleObjects>
  <controls>
    <mc:AlternateContent xmlns:mc="http://schemas.openxmlformats.org/markup-compatibility/2006">
      <mc:Choice Requires="x14">
        <control shapeId="1028" r:id="rId6" name="ScrollBarDelta">
          <controlPr defaultSize="0" autoLine="0" linkedCell="B20" r:id="rId7">
            <anchor moveWithCells="1">
              <from>
                <xdr:col>0</xdr:col>
                <xdr:colOff>142875</xdr:colOff>
                <xdr:row>16</xdr:row>
                <xdr:rowOff>38100</xdr:rowOff>
              </from>
              <to>
                <xdr:col>3</xdr:col>
                <xdr:colOff>419100</xdr:colOff>
                <xdr:row>17</xdr:row>
                <xdr:rowOff>66675</xdr:rowOff>
              </to>
            </anchor>
          </controlPr>
        </control>
      </mc:Choice>
      <mc:Fallback>
        <control shapeId="1028" r:id="rId6" name="ScrollBarDelta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102"/>
  <sheetViews>
    <sheetView workbookViewId="0">
      <selection activeCell="F13" sqref="F13"/>
    </sheetView>
  </sheetViews>
  <sheetFormatPr baseColWidth="10" defaultRowHeight="12.75" x14ac:dyDescent="0.2"/>
  <cols>
    <col min="2" max="2" width="14.85546875" customWidth="1"/>
  </cols>
  <sheetData>
    <row r="1" spans="1:4" x14ac:dyDescent="0.2">
      <c r="A1" s="15" t="s">
        <v>8</v>
      </c>
      <c r="B1" s="15" t="s">
        <v>15</v>
      </c>
      <c r="C1" s="15" t="s">
        <v>20</v>
      </c>
      <c r="D1" s="15" t="s">
        <v>9</v>
      </c>
    </row>
    <row r="2" spans="1:4" x14ac:dyDescent="0.2">
      <c r="A2">
        <v>0</v>
      </c>
      <c r="B2" s="1">
        <f t="shared" ref="B2:B33" si="0">100*EXP(-delta*A2)</f>
        <v>100</v>
      </c>
      <c r="C2" s="1">
        <f t="shared" ref="C2:C33" si="1">IF(Fall=1,x0*COS(omega*$A2)+b*SIN(omega*$A2),IF(Fall=2,x0+(x0*delta+v0)*$A2,x0*COSH(omega*$A2)+b*SINH(omega*$A2)))</f>
        <v>0.1</v>
      </c>
      <c r="D2" s="1">
        <f>B2*C2</f>
        <v>10</v>
      </c>
    </row>
    <row r="3" spans="1:4" x14ac:dyDescent="0.2">
      <c r="A3">
        <f t="shared" ref="A3:A34" si="2">A2+tmax/100</f>
        <v>0.32</v>
      </c>
      <c r="B3" s="1">
        <f t="shared" si="0"/>
        <v>98.728157159029053</v>
      </c>
      <c r="C3" s="1">
        <f t="shared" si="1"/>
        <v>9.6189895661577998E-2</v>
      </c>
      <c r="D3" s="1">
        <f t="shared" ref="D3:D66" si="3">B3*C3</f>
        <v>9.4966511359868786</v>
      </c>
    </row>
    <row r="4" spans="1:4" x14ac:dyDescent="0.2">
      <c r="A4">
        <f t="shared" si="2"/>
        <v>0.64</v>
      </c>
      <c r="B4" s="1">
        <f t="shared" si="0"/>
        <v>97.47249016017939</v>
      </c>
      <c r="C4" s="1">
        <f t="shared" si="1"/>
        <v>8.2629204020045588E-2</v>
      </c>
      <c r="D4" s="1">
        <f t="shared" si="3"/>
        <v>8.0540742757873485</v>
      </c>
    </row>
    <row r="5" spans="1:4" x14ac:dyDescent="0.2">
      <c r="A5">
        <f t="shared" si="2"/>
        <v>0.96</v>
      </c>
      <c r="B5" s="1">
        <f t="shared" si="0"/>
        <v>96.232793272161047</v>
      </c>
      <c r="C5" s="1">
        <f t="shared" si="1"/>
        <v>6.0692546669821809E-2</v>
      </c>
      <c r="D5" s="1">
        <f t="shared" si="3"/>
        <v>5.8406132968379483</v>
      </c>
    </row>
    <row r="6" spans="1:4" x14ac:dyDescent="0.2">
      <c r="A6">
        <f t="shared" si="2"/>
        <v>1.28</v>
      </c>
      <c r="B6" s="1">
        <f t="shared" si="0"/>
        <v>95.008863380262682</v>
      </c>
      <c r="C6" s="1">
        <f t="shared" si="1"/>
        <v>3.2603600964548028E-2</v>
      </c>
      <c r="D6" s="1">
        <f t="shared" si="3"/>
        <v>3.0976310697453444</v>
      </c>
    </row>
    <row r="7" spans="1:4" x14ac:dyDescent="0.2">
      <c r="A7">
        <f t="shared" si="2"/>
        <v>1.6</v>
      </c>
      <c r="B7" s="1">
        <f t="shared" si="0"/>
        <v>93.800499953072944</v>
      </c>
      <c r="C7" s="1">
        <f t="shared" si="1"/>
        <v>1.2096900608601219E-3</v>
      </c>
      <c r="D7" s="1">
        <f t="shared" si="3"/>
        <v>0.11346953249694267</v>
      </c>
    </row>
    <row r="8" spans="1:4" x14ac:dyDescent="0.2">
      <c r="A8">
        <f t="shared" si="2"/>
        <v>1.9200000000000002</v>
      </c>
      <c r="B8" s="1">
        <f t="shared" si="0"/>
        <v>92.60750500962483</v>
      </c>
      <c r="C8" s="1">
        <f t="shared" si="1"/>
        <v>-3.0306844830170696E-2</v>
      </c>
      <c r="D8" s="1">
        <f t="shared" si="3"/>
        <v>-2.8066412844359552</v>
      </c>
    </row>
    <row r="9" spans="1:4" x14ac:dyDescent="0.2">
      <c r="A9">
        <f t="shared" si="2"/>
        <v>2.2400000000000002</v>
      </c>
      <c r="B9" s="1">
        <f t="shared" si="0"/>
        <v>91.429683086958107</v>
      </c>
      <c r="C9" s="1">
        <f t="shared" si="1"/>
        <v>-5.8751232336427539E-2</v>
      </c>
      <c r="D9" s="1">
        <f t="shared" si="3"/>
        <v>-5.3716065534878155</v>
      </c>
    </row>
    <row r="10" spans="1:4" x14ac:dyDescent="0.2">
      <c r="A10">
        <f t="shared" si="2"/>
        <v>2.56</v>
      </c>
      <c r="B10" s="1">
        <f t="shared" si="0"/>
        <v>90.266841208094206</v>
      </c>
      <c r="C10" s="1">
        <f t="shared" si="1"/>
        <v>-8.1240118839989287E-2</v>
      </c>
      <c r="D10" s="1">
        <f t="shared" si="3"/>
        <v>-7.3332889070560157</v>
      </c>
    </row>
    <row r="11" spans="1:4" x14ac:dyDescent="0.2">
      <c r="A11">
        <f t="shared" si="2"/>
        <v>2.88</v>
      </c>
      <c r="B11" s="1">
        <f t="shared" si="0"/>
        <v>89.11878885041844</v>
      </c>
      <c r="C11" s="1">
        <f t="shared" si="1"/>
        <v>-9.549384856522021E-2</v>
      </c>
      <c r="D11" s="1">
        <f t="shared" si="3"/>
        <v>-8.5102961267976944</v>
      </c>
    </row>
    <row r="12" spans="1:4" x14ac:dyDescent="0.2">
      <c r="A12">
        <f t="shared" si="2"/>
        <v>3.1999999999999997</v>
      </c>
      <c r="B12" s="1">
        <f t="shared" si="0"/>
        <v>87.985337914464381</v>
      </c>
      <c r="C12" s="1">
        <f t="shared" si="1"/>
        <v>-0.10006754796147437</v>
      </c>
      <c r="D12" s="1">
        <f t="shared" si="3"/>
        <v>-8.8044770216621941</v>
      </c>
    </row>
    <row r="13" spans="1:4" x14ac:dyDescent="0.2">
      <c r="A13">
        <f t="shared" si="2"/>
        <v>3.5199999999999996</v>
      </c>
      <c r="B13" s="1">
        <f t="shared" si="0"/>
        <v>86.866302693095179</v>
      </c>
      <c r="C13" s="1">
        <f t="shared" si="1"/>
        <v>-9.4497589794782608E-2</v>
      </c>
      <c r="D13" s="1">
        <f t="shared" si="3"/>
        <v>-8.2086562388815274</v>
      </c>
    </row>
    <row r="14" spans="1:4" x14ac:dyDescent="0.2">
      <c r="A14">
        <f t="shared" si="2"/>
        <v>3.8399999999999994</v>
      </c>
      <c r="B14" s="1">
        <f t="shared" si="0"/>
        <v>85.761499841076883</v>
      </c>
      <c r="C14" s="1">
        <f t="shared" si="1"/>
        <v>-7.9348590161310406E-2</v>
      </c>
      <c r="D14" s="1">
        <f t="shared" si="3"/>
        <v>-6.8050541025088975</v>
      </c>
    </row>
    <row r="15" spans="1:4" x14ac:dyDescent="0.2">
      <c r="A15">
        <f t="shared" si="2"/>
        <v>4.1599999999999993</v>
      </c>
      <c r="B15" s="1">
        <f t="shared" si="0"/>
        <v>84.670748345038831</v>
      </c>
      <c r="C15" s="1">
        <f t="shared" si="1"/>
        <v>-5.6156174424460178E-2</v>
      </c>
      <c r="D15" s="1">
        <f t="shared" si="3"/>
        <v>-4.7547853127135733</v>
      </c>
    </row>
    <row r="16" spans="1:4" x14ac:dyDescent="0.2">
      <c r="A16">
        <f t="shared" si="2"/>
        <v>4.4799999999999995</v>
      </c>
      <c r="B16" s="1">
        <f t="shared" si="0"/>
        <v>83.59386949381593</v>
      </c>
      <c r="C16" s="1">
        <f t="shared" si="1"/>
        <v>-2.7271313784032462E-2</v>
      </c>
      <c r="D16" s="1">
        <f t="shared" si="3"/>
        <v>-2.2797146453873132</v>
      </c>
    </row>
    <row r="17" spans="1:4" x14ac:dyDescent="0.2">
      <c r="A17">
        <f t="shared" si="2"/>
        <v>4.8</v>
      </c>
      <c r="B17" s="1">
        <f t="shared" si="0"/>
        <v>82.530686849168234</v>
      </c>
      <c r="C17" s="1">
        <f t="shared" si="1"/>
        <v>4.37798821577947E-3</v>
      </c>
      <c r="D17" s="1">
        <f t="shared" si="3"/>
        <v>0.36131837446584419</v>
      </c>
    </row>
    <row r="18" spans="1:4" x14ac:dyDescent="0.2">
      <c r="A18">
        <f t="shared" si="2"/>
        <v>5.12</v>
      </c>
      <c r="B18" s="1">
        <f t="shared" si="0"/>
        <v>81.481026216872948</v>
      </c>
      <c r="C18" s="1">
        <f t="shared" si="1"/>
        <v>3.5583501852828998E-2</v>
      </c>
      <c r="D18" s="1">
        <f t="shared" si="3"/>
        <v>2.8993802473585069</v>
      </c>
    </row>
    <row r="19" spans="1:4" x14ac:dyDescent="0.2">
      <c r="A19">
        <f t="shared" si="2"/>
        <v>5.44</v>
      </c>
      <c r="B19" s="1">
        <f t="shared" si="0"/>
        <v>80.444715618183977</v>
      </c>
      <c r="C19" s="1">
        <f t="shared" si="1"/>
        <v>6.3181983389676441E-2</v>
      </c>
      <c r="D19" s="1">
        <f t="shared" si="3"/>
        <v>5.082656685975345</v>
      </c>
    </row>
    <row r="20" spans="1:4" x14ac:dyDescent="0.2">
      <c r="A20">
        <f t="shared" si="2"/>
        <v>5.7600000000000007</v>
      </c>
      <c r="B20" s="1">
        <f t="shared" si="0"/>
        <v>79.42158526165467</v>
      </c>
      <c r="C20" s="1">
        <f t="shared" si="1"/>
        <v>8.4375827092294534E-2</v>
      </c>
      <c r="D20" s="1">
        <f t="shared" si="3"/>
        <v>6.701261945433302</v>
      </c>
    </row>
    <row r="21" spans="1:4" x14ac:dyDescent="0.2">
      <c r="A21">
        <f t="shared" si="2"/>
        <v>6.080000000000001</v>
      </c>
      <c r="B21" s="1">
        <f t="shared" si="0"/>
        <v>78.411467515318677</v>
      </c>
      <c r="C21" s="1">
        <f t="shared" si="1"/>
        <v>9.7016653217784785E-2</v>
      </c>
      <c r="D21" s="1">
        <f t="shared" si="3"/>
        <v>7.607218152231269</v>
      </c>
    </row>
    <row r="22" spans="1:4" x14ac:dyDescent="0.2">
      <c r="A22">
        <f t="shared" si="2"/>
        <v>6.4000000000000012</v>
      </c>
      <c r="B22" s="1">
        <f t="shared" si="0"/>
        <v>77.414196879224832</v>
      </c>
      <c r="C22" s="1">
        <f t="shared" si="1"/>
        <v>9.9823085194602978E-2</v>
      </c>
      <c r="D22" s="1">
        <f t="shared" si="3"/>
        <v>7.7277239703466281</v>
      </c>
    </row>
    <row r="23" spans="1:4" x14ac:dyDescent="0.2">
      <c r="A23">
        <f t="shared" si="2"/>
        <v>6.7200000000000015</v>
      </c>
      <c r="B23" s="1">
        <f t="shared" si="0"/>
        <v>76.429609958321251</v>
      </c>
      <c r="C23" s="1">
        <f t="shared" si="1"/>
        <v>9.2510640335539587E-2</v>
      </c>
      <c r="D23" s="1">
        <f t="shared" si="3"/>
        <v>7.070552157839832</v>
      </c>
    </row>
    <row r="24" spans="1:4" x14ac:dyDescent="0.2">
      <c r="A24">
        <f t="shared" si="2"/>
        <v>7.0400000000000018</v>
      </c>
      <c r="B24" s="1">
        <f t="shared" si="0"/>
        <v>75.457545435684324</v>
      </c>
      <c r="C24" s="1">
        <f t="shared" si="1"/>
        <v>7.5820567308212822E-2</v>
      </c>
      <c r="D24" s="1">
        <f t="shared" si="3"/>
        <v>5.7212339026188301</v>
      </c>
    </row>
    <row r="25" spans="1:4" x14ac:dyDescent="0.2">
      <c r="A25">
        <f t="shared" si="2"/>
        <v>7.3600000000000021</v>
      </c>
      <c r="B25" s="1">
        <f t="shared" si="0"/>
        <v>74.497844046088176</v>
      </c>
      <c r="C25" s="1">
        <f t="shared" si="1"/>
        <v>5.1444707163379198E-2</v>
      </c>
      <c r="D25" s="1">
        <f t="shared" si="3"/>
        <v>3.8325197712540988</v>
      </c>
    </row>
    <row r="26" spans="1:4" x14ac:dyDescent="0.2">
      <c r="A26">
        <f t="shared" si="2"/>
        <v>7.6800000000000024</v>
      </c>
      <c r="B26" s="1">
        <f t="shared" si="0"/>
        <v>73.550348549910311</v>
      </c>
      <c r="C26" s="1">
        <f t="shared" si="1"/>
        <v>2.1853994616123737E-2</v>
      </c>
      <c r="D26" s="1">
        <f t="shared" si="3"/>
        <v>1.6073689212237643</v>
      </c>
    </row>
    <row r="27" spans="1:4" x14ac:dyDescent="0.2">
      <c r="A27">
        <f t="shared" si="2"/>
        <v>8.0000000000000018</v>
      </c>
      <c r="B27" s="1">
        <f t="shared" si="0"/>
        <v>72.614903707369081</v>
      </c>
      <c r="C27" s="1">
        <f t="shared" si="1"/>
        <v>-9.9520159201836791E-3</v>
      </c>
      <c r="D27" s="1">
        <f t="shared" si="3"/>
        <v>-0.72266467773834198</v>
      </c>
    </row>
    <row r="28" spans="1:4" x14ac:dyDescent="0.2">
      <c r="A28">
        <f t="shared" si="2"/>
        <v>8.3200000000000021</v>
      </c>
      <c r="B28" s="1">
        <f t="shared" si="0"/>
        <v>71.691356253088969</v>
      </c>
      <c r="C28" s="1">
        <f t="shared" si="1"/>
        <v>-4.0749209476243053E-2</v>
      </c>
      <c r="D28" s="1">
        <f t="shared" si="3"/>
        <v>-2.9213660935930896</v>
      </c>
    </row>
    <row r="29" spans="1:4" x14ac:dyDescent="0.2">
      <c r="A29">
        <f t="shared" si="2"/>
        <v>8.6400000000000023</v>
      </c>
      <c r="B29" s="1">
        <f t="shared" si="0"/>
        <v>70.779554870989074</v>
      </c>
      <c r="C29" s="1">
        <f t="shared" si="1"/>
        <v>-6.7415732946862761E-2</v>
      </c>
      <c r="D29" s="1">
        <f t="shared" si="3"/>
        <v>-4.7716555692804183</v>
      </c>
    </row>
    <row r="30" spans="1:4" x14ac:dyDescent="0.2">
      <c r="A30">
        <f t="shared" si="2"/>
        <v>8.9600000000000026</v>
      </c>
      <c r="B30" s="1">
        <f t="shared" si="0"/>
        <v>69.879350169491289</v>
      </c>
      <c r="C30" s="1">
        <f t="shared" si="1"/>
        <v>-8.7248451419769654E-2</v>
      </c>
      <c r="D30" s="1">
        <f t="shared" si="3"/>
        <v>-6.0968650885079327</v>
      </c>
    </row>
    <row r="31" spans="1:4" x14ac:dyDescent="0.2">
      <c r="A31">
        <f t="shared" si="2"/>
        <v>9.2800000000000029</v>
      </c>
      <c r="B31" s="1">
        <f t="shared" si="0"/>
        <v>68.990594657043602</v>
      </c>
      <c r="C31" s="1">
        <f t="shared" si="1"/>
        <v>-9.8236959835284132E-2</v>
      </c>
      <c r="D31" s="1">
        <f t="shared" si="3"/>
        <v>-6.7774262763363602</v>
      </c>
    </row>
    <row r="32" spans="1:4" x14ac:dyDescent="0.2">
      <c r="A32">
        <f t="shared" si="2"/>
        <v>9.6000000000000032</v>
      </c>
      <c r="B32" s="1">
        <f t="shared" si="0"/>
        <v>68.113142717954702</v>
      </c>
      <c r="C32" s="1">
        <f t="shared" si="1"/>
        <v>-9.9267373934570982E-2</v>
      </c>
      <c r="D32" s="1">
        <f t="shared" si="3"/>
        <v>-6.7614128080420102</v>
      </c>
    </row>
    <row r="33" spans="1:4" x14ac:dyDescent="0.2">
      <c r="A33">
        <f t="shared" si="2"/>
        <v>9.9200000000000035</v>
      </c>
      <c r="B33" s="1">
        <f t="shared" si="0"/>
        <v>67.246850588536063</v>
      </c>
      <c r="C33" s="1">
        <f t="shared" si="1"/>
        <v>-9.0235242594522605E-2</v>
      </c>
      <c r="D33" s="1">
        <f t="shared" si="3"/>
        <v>-6.0680358765741671</v>
      </c>
    </row>
    <row r="34" spans="1:4" x14ac:dyDescent="0.2">
      <c r="A34">
        <f t="shared" si="2"/>
        <v>10.240000000000004</v>
      </c>
      <c r="B34" s="1">
        <f t="shared" ref="B34:B65" si="4">100*EXP(-delta*A34)</f>
        <v>66.391576333547349</v>
      </c>
      <c r="C34" s="1">
        <f t="shared" ref="C34:C65" si="5">IF(Fall=1,x0*COS(omega*$A34)+b*SIN(omega*$A34),IF(Fall=2,x0+(x0*delta+v0)*$A34,x0*COSH(omega*$A34)+b*SINH(omega*$A34)))</f>
        <v>-7.2056135840021338E-2</v>
      </c>
      <c r="D34" s="1">
        <f t="shared" si="3"/>
        <v>-4.7839204429232334</v>
      </c>
    </row>
    <row r="35" spans="1:4" x14ac:dyDescent="0.2">
      <c r="A35">
        <f t="shared" ref="A35:A66" si="6">A34+tmax/100</f>
        <v>10.560000000000004</v>
      </c>
      <c r="B35" s="1">
        <f t="shared" si="4"/>
        <v>65.547179822941359</v>
      </c>
      <c r="C35" s="1">
        <f t="shared" si="5"/>
        <v>-4.6572835246857285E-2</v>
      </c>
      <c r="D35" s="1">
        <f t="shared" si="3"/>
        <v>-3.0527180067899762</v>
      </c>
    </row>
    <row r="36" spans="1:4" x14ac:dyDescent="0.2">
      <c r="A36">
        <f t="shared" si="6"/>
        <v>10.880000000000004</v>
      </c>
      <c r="B36" s="1">
        <f t="shared" si="4"/>
        <v>64.713522708904918</v>
      </c>
      <c r="C36" s="1">
        <f t="shared" si="5"/>
        <v>-1.6368534668148475E-2</v>
      </c>
      <c r="D36" s="1">
        <f t="shared" si="3"/>
        <v>-1.0592655399587236</v>
      </c>
    </row>
    <row r="37" spans="1:4" x14ac:dyDescent="0.2">
      <c r="A37">
        <f t="shared" si="6"/>
        <v>11.200000000000005</v>
      </c>
      <c r="B37" s="1">
        <f t="shared" si="4"/>
        <v>63.890468403191612</v>
      </c>
      <c r="C37" s="1">
        <f t="shared" si="5"/>
        <v>1.5495013227630913E-2</v>
      </c>
      <c r="D37" s="1">
        <f t="shared" si="3"/>
        <v>0.98998365302698887</v>
      </c>
    </row>
    <row r="38" spans="1:4" x14ac:dyDescent="0.2">
      <c r="A38">
        <f t="shared" si="6"/>
        <v>11.520000000000005</v>
      </c>
      <c r="B38" s="1">
        <f t="shared" si="4"/>
        <v>63.077882054742808</v>
      </c>
      <c r="C38" s="1">
        <f t="shared" si="5"/>
        <v>4.5787861018168202E-2</v>
      </c>
      <c r="D38" s="1">
        <f t="shared" si="3"/>
        <v>2.8882012968429698</v>
      </c>
    </row>
    <row r="39" spans="1:4" x14ac:dyDescent="0.2">
      <c r="A39">
        <f t="shared" si="6"/>
        <v>11.840000000000005</v>
      </c>
      <c r="B39" s="1">
        <f t="shared" si="4"/>
        <v>62.275630527593464</v>
      </c>
      <c r="C39" s="1">
        <f t="shared" si="5"/>
        <v>7.1439280172052241E-2</v>
      </c>
      <c r="D39" s="1">
        <f t="shared" si="3"/>
        <v>4.4489262171519588</v>
      </c>
    </row>
    <row r="40" spans="1:4" x14ac:dyDescent="0.2">
      <c r="A40">
        <f t="shared" si="6"/>
        <v>12.160000000000005</v>
      </c>
      <c r="B40" s="1">
        <f t="shared" si="4"/>
        <v>61.483582379058745</v>
      </c>
      <c r="C40" s="1">
        <f t="shared" si="5"/>
        <v>8.9849034976494532E-2</v>
      </c>
      <c r="D40" s="1">
        <f t="shared" si="3"/>
        <v>5.5242405436562318</v>
      </c>
    </row>
    <row r="41" spans="1:4" x14ac:dyDescent="0.2">
      <c r="A41">
        <f t="shared" si="6"/>
        <v>12.480000000000006</v>
      </c>
      <c r="B41" s="1">
        <f t="shared" si="4"/>
        <v>60.701607838198214</v>
      </c>
      <c r="C41" s="1">
        <f t="shared" si="5"/>
        <v>9.9150963500297021E-2</v>
      </c>
      <c r="D41" s="1">
        <f t="shared" si="3"/>
        <v>6.0186229031745349</v>
      </c>
    </row>
    <row r="42" spans="1:4" x14ac:dyDescent="0.2">
      <c r="A42">
        <f t="shared" si="6"/>
        <v>12.800000000000006</v>
      </c>
      <c r="B42" s="1">
        <f t="shared" si="4"/>
        <v>59.929578784553826</v>
      </c>
      <c r="C42" s="1">
        <f t="shared" si="5"/>
        <v>9.8402146889719086E-2</v>
      </c>
      <c r="D42" s="1">
        <f t="shared" si="3"/>
        <v>5.8971992145966583</v>
      </c>
    </row>
    <row r="43" spans="1:4" x14ac:dyDescent="0.2">
      <c r="A43">
        <f t="shared" si="6"/>
        <v>13.120000000000006</v>
      </c>
      <c r="B43" s="1">
        <f t="shared" si="4"/>
        <v>59.167368727158433</v>
      </c>
      <c r="C43" s="1">
        <f t="shared" si="5"/>
        <v>8.7678491264475744E-2</v>
      </c>
      <c r="D43" s="1">
        <f t="shared" si="3"/>
        <v>5.1877056220861757</v>
      </c>
    </row>
    <row r="44" spans="1:4" x14ac:dyDescent="0.2">
      <c r="A44">
        <f t="shared" si="6"/>
        <v>13.440000000000007</v>
      </c>
      <c r="B44" s="1">
        <f t="shared" si="4"/>
        <v>58.414852783811192</v>
      </c>
      <c r="C44" s="1">
        <f t="shared" si="5"/>
        <v>6.8067033258334658E-2</v>
      </c>
      <c r="D44" s="1">
        <f t="shared" si="3"/>
        <v>3.9761257272163992</v>
      </c>
    </row>
    <row r="45" spans="1:4" x14ac:dyDescent="0.2">
      <c r="A45">
        <f t="shared" si="6"/>
        <v>13.760000000000007</v>
      </c>
      <c r="B45" s="1">
        <f t="shared" si="4"/>
        <v>57.671907660616561</v>
      </c>
      <c r="C45" s="1">
        <f t="shared" si="5"/>
        <v>4.1555749177070604E-2</v>
      </c>
      <c r="D45" s="1">
        <f t="shared" si="3"/>
        <v>2.3965993293077585</v>
      </c>
    </row>
    <row r="46" spans="1:4" x14ac:dyDescent="0.2">
      <c r="A46">
        <f t="shared" si="6"/>
        <v>14.080000000000007</v>
      </c>
      <c r="B46" s="1">
        <f t="shared" si="4"/>
        <v>56.938411631783637</v>
      </c>
      <c r="C46" s="1">
        <f t="shared" si="5"/>
        <v>1.0832037610462706E-2</v>
      </c>
      <c r="D46" s="1">
        <f t="shared" si="3"/>
        <v>0.61675901627548757</v>
      </c>
    </row>
    <row r="47" spans="1:4" x14ac:dyDescent="0.2">
      <c r="A47">
        <f t="shared" si="6"/>
        <v>14.400000000000007</v>
      </c>
      <c r="B47" s="1">
        <f t="shared" si="4"/>
        <v>56.214244519682232</v>
      </c>
      <c r="C47" s="1">
        <f t="shared" si="5"/>
        <v>-2.0989697066212672E-2</v>
      </c>
      <c r="D47" s="1">
        <f t="shared" si="3"/>
        <v>-1.179919963274136</v>
      </c>
    </row>
    <row r="48" spans="1:4" x14ac:dyDescent="0.2">
      <c r="A48">
        <f t="shared" si="6"/>
        <v>14.720000000000008</v>
      </c>
      <c r="B48" s="1">
        <f t="shared" si="4"/>
        <v>55.499287675152743</v>
      </c>
      <c r="C48" s="1">
        <f t="shared" si="5"/>
        <v>-5.0683745957366272E-2</v>
      </c>
      <c r="D48" s="1">
        <f t="shared" si="3"/>
        <v>-2.8129117973422306</v>
      </c>
    </row>
    <row r="49" spans="1:4" x14ac:dyDescent="0.2">
      <c r="A49">
        <f t="shared" si="6"/>
        <v>15.040000000000008</v>
      </c>
      <c r="B49" s="1">
        <f t="shared" si="4"/>
        <v>54.793423958066448</v>
      </c>
      <c r="C49" s="1">
        <f t="shared" si="5"/>
        <v>-7.5240079640420773E-2</v>
      </c>
      <c r="D49" s="1">
        <f t="shared" si="3"/>
        <v>-4.1226615823762591</v>
      </c>
    </row>
    <row r="50" spans="1:4" x14ac:dyDescent="0.2">
      <c r="A50">
        <f t="shared" si="6"/>
        <v>15.360000000000008</v>
      </c>
      <c r="B50" s="1">
        <f t="shared" si="4"/>
        <v>54.096537718132907</v>
      </c>
      <c r="C50" s="1">
        <f t="shared" si="5"/>
        <v>-9.2169469139981919E-2</v>
      </c>
      <c r="D50" s="1">
        <f t="shared" si="3"/>
        <v>-4.9860491637913187</v>
      </c>
    </row>
    <row r="51" spans="1:4" x14ac:dyDescent="0.2">
      <c r="A51">
        <f t="shared" si="6"/>
        <v>15.680000000000009</v>
      </c>
      <c r="B51" s="1">
        <f t="shared" si="4"/>
        <v>53.408514775951687</v>
      </c>
      <c r="C51" s="1">
        <f t="shared" si="5"/>
        <v>-9.9755814348356495E-2</v>
      </c>
      <c r="D51" s="1">
        <f t="shared" si="3"/>
        <v>-5.3278098846112911</v>
      </c>
    </row>
    <row r="52" spans="1:4" x14ac:dyDescent="0.2">
      <c r="A52">
        <f t="shared" si="6"/>
        <v>16.000000000000007</v>
      </c>
      <c r="B52" s="1">
        <f t="shared" si="4"/>
        <v>52.729242404304834</v>
      </c>
      <c r="C52" s="1">
        <f t="shared" si="5"/>
        <v>-9.7230101838957181E-2</v>
      </c>
      <c r="D52" s="1">
        <f t="shared" si="3"/>
        <v>-5.1268696088616181</v>
      </c>
    </row>
    <row r="53" spans="1:4" x14ac:dyDescent="0.2">
      <c r="A53">
        <f t="shared" si="6"/>
        <v>16.320000000000007</v>
      </c>
      <c r="B53" s="1">
        <f t="shared" si="4"/>
        <v>52.058609309687476</v>
      </c>
      <c r="C53" s="1">
        <f t="shared" si="5"/>
        <v>-8.4848358298953916E-2</v>
      </c>
      <c r="D53" s="1">
        <f t="shared" si="3"/>
        <v>-4.4170875352536205</v>
      </c>
    </row>
    <row r="54" spans="1:4" x14ac:dyDescent="0.2">
      <c r="A54">
        <f t="shared" si="6"/>
        <v>16.640000000000008</v>
      </c>
      <c r="B54" s="1">
        <f t="shared" si="4"/>
        <v>51.39650561407317</v>
      </c>
      <c r="C54" s="1">
        <f t="shared" si="5"/>
        <v>-6.3865697589539361E-2</v>
      </c>
      <c r="D54" s="1">
        <f t="shared" si="3"/>
        <v>-3.2824736847074591</v>
      </c>
    </row>
    <row r="55" spans="1:4" x14ac:dyDescent="0.2">
      <c r="A55">
        <f t="shared" si="6"/>
        <v>16.960000000000008</v>
      </c>
      <c r="B55" s="1">
        <f t="shared" si="4"/>
        <v>50.742822836911351</v>
      </c>
      <c r="C55" s="1">
        <f t="shared" si="5"/>
        <v>-3.6409092234090674E-2</v>
      </c>
      <c r="D55" s="1">
        <f t="shared" si="3"/>
        <v>-1.847500116887228</v>
      </c>
    </row>
    <row r="56" spans="1:4" x14ac:dyDescent="0.2">
      <c r="A56">
        <f t="shared" si="6"/>
        <v>17.280000000000008</v>
      </c>
      <c r="B56" s="1">
        <f t="shared" si="4"/>
        <v>50.097453877353523</v>
      </c>
      <c r="C56" s="1">
        <f t="shared" si="5"/>
        <v>-5.2617662471889527E-3</v>
      </c>
      <c r="D56" s="1">
        <f t="shared" si="3"/>
        <v>-0.26360109188196407</v>
      </c>
    </row>
    <row r="57" spans="1:4" x14ac:dyDescent="0.2">
      <c r="A57">
        <f t="shared" si="6"/>
        <v>17.600000000000009</v>
      </c>
      <c r="B57" s="1">
        <f t="shared" si="4"/>
        <v>49.460292996705682</v>
      </c>
      <c r="C57" s="1">
        <f t="shared" si="5"/>
        <v>2.6418935005471267E-2</v>
      </c>
      <c r="D57" s="1">
        <f t="shared" si="3"/>
        <v>1.3066882660315331</v>
      </c>
    </row>
    <row r="58" spans="1:4" x14ac:dyDescent="0.2">
      <c r="A58">
        <f t="shared" si="6"/>
        <v>17.920000000000009</v>
      </c>
      <c r="B58" s="1">
        <f t="shared" si="4"/>
        <v>48.831235801103823</v>
      </c>
      <c r="C58" s="1">
        <f t="shared" si="5"/>
        <v>5.54215989190293E-2</v>
      </c>
      <c r="D58" s="1">
        <f t="shared" si="3"/>
        <v>2.7063051652893204</v>
      </c>
    </row>
    <row r="59" spans="1:4" x14ac:dyDescent="0.2">
      <c r="A59">
        <f t="shared" si="6"/>
        <v>18.240000000000009</v>
      </c>
      <c r="B59" s="1">
        <f t="shared" si="4"/>
        <v>48.210179224409842</v>
      </c>
      <c r="C59" s="1">
        <f t="shared" si="5"/>
        <v>7.8806280454903774E-2</v>
      </c>
      <c r="D59" s="1">
        <f t="shared" si="3"/>
        <v>3.7992649047400171</v>
      </c>
    </row>
    <row r="60" spans="1:4" x14ac:dyDescent="0.2">
      <c r="A60">
        <f t="shared" si="6"/>
        <v>18.560000000000009</v>
      </c>
      <c r="B60" s="1">
        <f t="shared" si="4"/>
        <v>47.597021511324925</v>
      </c>
      <c r="C60" s="1">
        <f t="shared" si="5"/>
        <v>9.4202518793871037E-2</v>
      </c>
      <c r="D60" s="1">
        <f t="shared" si="3"/>
        <v>4.4837593134528699</v>
      </c>
    </row>
    <row r="61" spans="1:4" x14ac:dyDescent="0.2">
      <c r="A61">
        <f t="shared" si="6"/>
        <v>18.88000000000001</v>
      </c>
      <c r="B61" s="1">
        <f t="shared" si="4"/>
        <v>46.991662200717734</v>
      </c>
      <c r="C61" s="1">
        <f t="shared" si="5"/>
        <v>0.10004962645383042</v>
      </c>
      <c r="D61" s="1">
        <f t="shared" si="3"/>
        <v>4.7014982496263924</v>
      </c>
    </row>
    <row r="62" spans="1:4" x14ac:dyDescent="0.2">
      <c r="A62">
        <f t="shared" si="6"/>
        <v>19.20000000000001</v>
      </c>
      <c r="B62" s="1">
        <f t="shared" si="4"/>
        <v>46.394002109164653</v>
      </c>
      <c r="C62" s="1">
        <f t="shared" si="5"/>
        <v>9.5754893220086429E-2</v>
      </c>
      <c r="D62" s="1">
        <f t="shared" si="3"/>
        <v>4.4424527180155255</v>
      </c>
    </row>
    <row r="63" spans="1:4" x14ac:dyDescent="0.2">
      <c r="A63">
        <f t="shared" si="6"/>
        <v>19.52000000000001</v>
      </c>
      <c r="B63" s="1">
        <f t="shared" si="4"/>
        <v>45.803943314699332</v>
      </c>
      <c r="C63" s="1">
        <f t="shared" si="5"/>
        <v>8.1753668055762105E-2</v>
      </c>
      <c r="D63" s="1">
        <f t="shared" si="3"/>
        <v>3.7446403773948731</v>
      </c>
    </row>
    <row r="64" spans="1:4" x14ac:dyDescent="0.2">
      <c r="A64">
        <f t="shared" si="6"/>
        <v>19.840000000000011</v>
      </c>
      <c r="B64" s="1">
        <f t="shared" si="4"/>
        <v>45.221389140768935</v>
      </c>
      <c r="C64" s="1">
        <f t="shared" si="5"/>
        <v>5.946522860302858E-2</v>
      </c>
      <c r="D64" s="1">
        <f t="shared" si="3"/>
        <v>2.689100243002339</v>
      </c>
    </row>
    <row r="65" spans="1:4" x14ac:dyDescent="0.2">
      <c r="A65">
        <f t="shared" si="6"/>
        <v>20.160000000000011</v>
      </c>
      <c r="B65" s="1">
        <f t="shared" si="4"/>
        <v>44.646244140394451</v>
      </c>
      <c r="C65" s="1">
        <f t="shared" si="5"/>
        <v>3.1148911700118603E-2</v>
      </c>
      <c r="D65" s="1">
        <f t="shared" si="3"/>
        <v>1.3906819164710844</v>
      </c>
    </row>
    <row r="66" spans="1:4" x14ac:dyDescent="0.2">
      <c r="A66">
        <f t="shared" si="6"/>
        <v>20.480000000000011</v>
      </c>
      <c r="B66" s="1">
        <f t="shared" ref="B66:B97" si="7">100*EXP(-delta*A66)</f>
        <v>44.078414080532433</v>
      </c>
      <c r="C66" s="1">
        <f t="shared" ref="C66:C101" si="8">IF(Fall=1,x0*COS(omega*$A66)+b*SIN(omega*$A66),IF(Fall=2,x0+(x0*delta+v0)*$A66,x0*COSH(omega*$A66)+b*SINH(omega*$A66)))</f>
        <v>-3.2491130922748281E-4</v>
      </c>
      <c r="D66" s="1">
        <f t="shared" si="3"/>
        <v>-1.4321575227576905E-2</v>
      </c>
    </row>
    <row r="67" spans="1:4" x14ac:dyDescent="0.2">
      <c r="A67">
        <f t="shared" ref="A67:A101" si="9">A66+tmax/100</f>
        <v>20.800000000000011</v>
      </c>
      <c r="B67" s="1">
        <f t="shared" si="7"/>
        <v>43.517805926635653</v>
      </c>
      <c r="C67" s="1">
        <f t="shared" si="8"/>
        <v>-3.1765798675337853E-2</v>
      </c>
      <c r="D67" s="1">
        <f t="shared" ref="D67:D101" si="10">B67*C67</f>
        <v>-1.3823778618579325</v>
      </c>
    </row>
    <row r="68" spans="1:4" x14ac:dyDescent="0.2">
      <c r="A68">
        <f t="shared" si="9"/>
        <v>21.120000000000012</v>
      </c>
      <c r="B68" s="1">
        <f t="shared" si="7"/>
        <v>42.964327827410102</v>
      </c>
      <c r="C68" s="1">
        <f t="shared" si="8"/>
        <v>-5.9986647272234406E-2</v>
      </c>
      <c r="D68" s="1">
        <f t="shared" si="10"/>
        <v>-2.5772859786714948</v>
      </c>
    </row>
    <row r="69" spans="1:4" x14ac:dyDescent="0.2">
      <c r="A69">
        <f t="shared" si="9"/>
        <v>21.440000000000012</v>
      </c>
      <c r="B69" s="1">
        <f t="shared" si="7"/>
        <v>42.417889099765901</v>
      </c>
      <c r="C69" s="1">
        <f t="shared" si="8"/>
        <v>-8.2126763197305788E-2</v>
      </c>
      <c r="D69" s="1">
        <f t="shared" si="10"/>
        <v>-3.4836439334260527</v>
      </c>
    </row>
    <row r="70" spans="1:4" x14ac:dyDescent="0.2">
      <c r="A70">
        <f t="shared" si="9"/>
        <v>21.760000000000012</v>
      </c>
      <c r="B70" s="1">
        <f t="shared" si="7"/>
        <v>41.87840021395953</v>
      </c>
      <c r="C70" s="1">
        <f t="shared" si="8"/>
        <v>-9.5941844887028949E-2</v>
      </c>
      <c r="D70" s="1">
        <f t="shared" si="10"/>
        <v>-4.0178909774446252</v>
      </c>
    </row>
    <row r="71" spans="1:4" x14ac:dyDescent="0.2">
      <c r="A71">
        <f t="shared" si="9"/>
        <v>22.080000000000013</v>
      </c>
      <c r="B71" s="1">
        <f t="shared" si="7"/>
        <v>41.345772778925124</v>
      </c>
      <c r="C71" s="1">
        <f t="shared" si="8"/>
        <v>-0.10003148371023982</v>
      </c>
      <c r="D71" s="1">
        <f t="shared" si="10"/>
        <v>-4.135878996222325</v>
      </c>
    </row>
    <row r="72" spans="1:4" x14ac:dyDescent="0.2">
      <c r="A72">
        <f t="shared" si="9"/>
        <v>22.400000000000013</v>
      </c>
      <c r="B72" s="1">
        <f t="shared" si="7"/>
        <v>40.819919527792251</v>
      </c>
      <c r="C72" s="1">
        <f t="shared" si="8"/>
        <v>-9.3981120735258036E-2</v>
      </c>
      <c r="D72" s="1">
        <f t="shared" si="10"/>
        <v>-3.8363017855449608</v>
      </c>
    </row>
    <row r="73" spans="1:4" x14ac:dyDescent="0.2">
      <c r="A73">
        <f t="shared" si="9"/>
        <v>22.720000000000013</v>
      </c>
      <c r="B73" s="1">
        <f t="shared" si="7"/>
        <v>40.300754303587922</v>
      </c>
      <c r="C73" s="1">
        <f t="shared" si="8"/>
        <v>-7.8404069782597813E-2</v>
      </c>
      <c r="D73" s="1">
        <f t="shared" si="10"/>
        <v>-3.1597431527098365</v>
      </c>
    </row>
    <row r="74" spans="1:4" x14ac:dyDescent="0.2">
      <c r="A74">
        <f t="shared" si="9"/>
        <v>23.040000000000013</v>
      </c>
      <c r="B74" s="1">
        <f t="shared" si="7"/>
        <v>39.788192045120446</v>
      </c>
      <c r="C74" s="1">
        <f t="shared" si="8"/>
        <v>-5.4879346966106392E-2</v>
      </c>
      <c r="D74" s="1">
        <f t="shared" si="10"/>
        <v>-2.1835499963982392</v>
      </c>
    </row>
    <row r="75" spans="1:4" x14ac:dyDescent="0.2">
      <c r="A75">
        <f t="shared" si="9"/>
        <v>23.360000000000014</v>
      </c>
      <c r="B75" s="1">
        <f t="shared" si="7"/>
        <v>39.282148773042806</v>
      </c>
      <c r="C75" s="1">
        <f t="shared" si="8"/>
        <v>-2.5791608824041096E-2</v>
      </c>
      <c r="D75" s="1">
        <f t="shared" si="10"/>
        <v>-1.0131498149221059</v>
      </c>
    </row>
    <row r="76" spans="1:4" x14ac:dyDescent="0.2">
      <c r="A76">
        <f t="shared" si="9"/>
        <v>23.680000000000014</v>
      </c>
      <c r="B76" s="1">
        <f t="shared" si="7"/>
        <v>38.782541576093301</v>
      </c>
      <c r="C76" s="1">
        <f t="shared" si="8"/>
        <v>5.9105757918125976E-3</v>
      </c>
      <c r="D76" s="1">
        <f t="shared" si="10"/>
        <v>0.22922715138462266</v>
      </c>
    </row>
    <row r="77" spans="1:4" x14ac:dyDescent="0.2">
      <c r="A77">
        <f t="shared" si="9"/>
        <v>24.000000000000014</v>
      </c>
      <c r="B77" s="1">
        <f t="shared" si="7"/>
        <v>38.289288597511181</v>
      </c>
      <c r="C77" s="1">
        <f t="shared" si="8"/>
        <v>3.7013616548809067E-2</v>
      </c>
      <c r="D77" s="1">
        <f t="shared" si="10"/>
        <v>1.4172250460749662</v>
      </c>
    </row>
    <row r="78" spans="1:4" x14ac:dyDescent="0.2">
      <c r="A78">
        <f t="shared" si="9"/>
        <v>24.320000000000014</v>
      </c>
      <c r="B78" s="1">
        <f t="shared" si="7"/>
        <v>37.802309021625028</v>
      </c>
      <c r="C78" s="1">
        <f t="shared" si="8"/>
        <v>6.4364657191024854E-2</v>
      </c>
      <c r="D78" s="1">
        <f t="shared" si="10"/>
        <v>2.4331326612060811</v>
      </c>
    </row>
    <row r="79" spans="1:4" x14ac:dyDescent="0.2">
      <c r="A79">
        <f t="shared" si="9"/>
        <v>24.640000000000015</v>
      </c>
      <c r="B79" s="1">
        <f t="shared" si="7"/>
        <v>37.321523060611774</v>
      </c>
      <c r="C79" s="1">
        <f t="shared" si="8"/>
        <v>8.5191174598659894E-2</v>
      </c>
      <c r="D79" s="1">
        <f t="shared" si="10"/>
        <v>3.1794643873444892</v>
      </c>
    </row>
    <row r="80" spans="1:4" x14ac:dyDescent="0.2">
      <c r="A80">
        <f t="shared" si="9"/>
        <v>24.960000000000015</v>
      </c>
      <c r="B80" s="1">
        <f t="shared" si="7"/>
        <v>36.846851941424063</v>
      </c>
      <c r="C80" s="1">
        <f t="shared" si="8"/>
        <v>9.7382024198719191E-2</v>
      </c>
      <c r="D80" s="1">
        <f t="shared" si="10"/>
        <v>3.5882210274063815</v>
      </c>
    </row>
    <row r="81" spans="1:4" x14ac:dyDescent="0.2">
      <c r="A81">
        <f t="shared" si="9"/>
        <v>25.280000000000015</v>
      </c>
      <c r="B81" s="1">
        <f t="shared" si="7"/>
        <v>36.378217892883896</v>
      </c>
      <c r="C81" s="1">
        <f t="shared" si="8"/>
        <v>9.9701442686679825E-2</v>
      </c>
      <c r="D81" s="1">
        <f t="shared" si="10"/>
        <v>3.6269608062909144</v>
      </c>
    </row>
    <row r="82" spans="1:4" x14ac:dyDescent="0.2">
      <c r="A82">
        <f t="shared" si="9"/>
        <v>25.600000000000016</v>
      </c>
      <c r="B82" s="1">
        <f t="shared" si="7"/>
        <v>35.915544132940433</v>
      </c>
      <c r="C82" s="1">
        <f t="shared" si="8"/>
        <v>9.1914315009097122E-2</v>
      </c>
      <c r="D82" s="1">
        <f t="shared" si="10"/>
        <v>3.3011526371582169</v>
      </c>
    </row>
    <row r="83" spans="1:4" x14ac:dyDescent="0.2">
      <c r="A83">
        <f t="shared" si="9"/>
        <v>25.920000000000016</v>
      </c>
      <c r="B83" s="1">
        <f t="shared" si="7"/>
        <v>35.458754856089875</v>
      </c>
      <c r="C83" s="1">
        <f t="shared" si="8"/>
        <v>7.4810007530686534E-2</v>
      </c>
      <c r="D83" s="1">
        <f t="shared" si="10"/>
        <v>2.6526697178128513</v>
      </c>
    </row>
    <row r="84" spans="1:4" x14ac:dyDescent="0.2">
      <c r="A84">
        <f t="shared" si="9"/>
        <v>26.240000000000016</v>
      </c>
      <c r="B84" s="1">
        <f t="shared" si="7"/>
        <v>35.007775220955253</v>
      </c>
      <c r="C84" s="1">
        <f t="shared" si="8"/>
        <v>5.0122351462932618E-2</v>
      </c>
      <c r="D84" s="1">
        <f t="shared" si="10"/>
        <v>1.7546720135600629</v>
      </c>
    </row>
    <row r="85" spans="1:4" x14ac:dyDescent="0.2">
      <c r="A85">
        <f t="shared" si="9"/>
        <v>26.560000000000016</v>
      </c>
      <c r="B85" s="1">
        <f t="shared" si="7"/>
        <v>34.562531338024336</v>
      </c>
      <c r="C85" s="1">
        <f t="shared" si="8"/>
        <v>2.035388768231905E-2</v>
      </c>
      <c r="D85" s="1">
        <f t="shared" si="10"/>
        <v>0.70348188087077967</v>
      </c>
    </row>
    <row r="86" spans="1:4" x14ac:dyDescent="0.2">
      <c r="A86">
        <f t="shared" si="9"/>
        <v>26.880000000000017</v>
      </c>
      <c r="B86" s="1">
        <f t="shared" si="7"/>
        <v>34.12295025754333</v>
      </c>
      <c r="C86" s="1">
        <f t="shared" si="8"/>
        <v>-1.1477811092356679E-2</v>
      </c>
      <c r="D86" s="1">
        <f t="shared" si="10"/>
        <v>-0.39165677696996604</v>
      </c>
    </row>
    <row r="87" spans="1:4" x14ac:dyDescent="0.2">
      <c r="A87">
        <f t="shared" si="9"/>
        <v>27.200000000000017</v>
      </c>
      <c r="B87" s="1">
        <f t="shared" si="7"/>
        <v>33.688959957564684</v>
      </c>
      <c r="C87" s="1">
        <f t="shared" si="8"/>
        <v>-4.2146025923787661E-2</v>
      </c>
      <c r="D87" s="1">
        <f t="shared" si="10"/>
        <v>-1.4198557797169657</v>
      </c>
    </row>
    <row r="88" spans="1:4" x14ac:dyDescent="0.2">
      <c r="A88">
        <f t="shared" si="9"/>
        <v>27.520000000000017</v>
      </c>
      <c r="B88" s="1">
        <f t="shared" si="7"/>
        <v>33.260489332146832</v>
      </c>
      <c r="C88" s="1">
        <f t="shared" si="8"/>
        <v>-6.8541978035495207E-2</v>
      </c>
      <c r="D88" s="1">
        <f t="shared" si="10"/>
        <v>-2.2797397292538308</v>
      </c>
    </row>
    <row r="89" spans="1:4" x14ac:dyDescent="0.2">
      <c r="A89">
        <f t="shared" si="9"/>
        <v>27.840000000000018</v>
      </c>
      <c r="B89" s="1">
        <f t="shared" si="7"/>
        <v>32.837468179704018</v>
      </c>
      <c r="C89" s="1">
        <f t="shared" si="8"/>
        <v>-8.7989959820731864E-2</v>
      </c>
      <c r="D89" s="1">
        <f t="shared" si="10"/>
        <v>-2.8893675057467179</v>
      </c>
    </row>
    <row r="90" spans="1:4" x14ac:dyDescent="0.2">
      <c r="A90">
        <f t="shared" si="9"/>
        <v>28.160000000000018</v>
      </c>
      <c r="B90" s="1">
        <f t="shared" si="7"/>
        <v>32.419827191504339</v>
      </c>
      <c r="C90" s="1">
        <f t="shared" si="8"/>
        <v>-9.8518566248210149E-2</v>
      </c>
      <c r="D90" s="1">
        <f t="shared" si="10"/>
        <v>-3.1939548929217452</v>
      </c>
    </row>
    <row r="91" spans="1:4" x14ac:dyDescent="0.2">
      <c r="A91">
        <f t="shared" si="9"/>
        <v>28.480000000000018</v>
      </c>
      <c r="B91" s="1">
        <f t="shared" si="7"/>
        <v>32.007497940314039</v>
      </c>
      <c r="C91" s="1">
        <f t="shared" si="8"/>
        <v>-9.90605324514372E-2</v>
      </c>
      <c r="D91" s="1">
        <f t="shared" si="10"/>
        <v>-3.170679788405788</v>
      </c>
    </row>
    <row r="92" spans="1:4" x14ac:dyDescent="0.2">
      <c r="A92">
        <f t="shared" si="9"/>
        <v>28.800000000000018</v>
      </c>
      <c r="B92" s="1">
        <f t="shared" si="7"/>
        <v>31.600412869186229</v>
      </c>
      <c r="C92" s="1">
        <f t="shared" si="8"/>
        <v>-8.9560920344208081E-2</v>
      </c>
      <c r="D92" s="1">
        <f t="shared" si="10"/>
        <v>-2.830162059821276</v>
      </c>
    </row>
    <row r="93" spans="1:4" x14ac:dyDescent="0.2">
      <c r="A93">
        <f t="shared" si="9"/>
        <v>29.120000000000019</v>
      </c>
      <c r="B93" s="1">
        <f t="shared" si="7"/>
        <v>31.198505280392219</v>
      </c>
      <c r="C93" s="1">
        <f t="shared" si="8"/>
        <v>-7.09826875902166E-2</v>
      </c>
      <c r="D93" s="1">
        <f t="shared" si="10"/>
        <v>-2.2145537535998039</v>
      </c>
    </row>
    <row r="94" spans="1:4" x14ac:dyDescent="0.2">
      <c r="A94">
        <f t="shared" si="9"/>
        <v>29.440000000000019</v>
      </c>
      <c r="B94" s="1">
        <f t="shared" si="7"/>
        <v>30.801709324493604</v>
      </c>
      <c r="C94" s="1">
        <f t="shared" si="8"/>
        <v>-4.520907441089575E-2</v>
      </c>
      <c r="D94" s="1">
        <f t="shared" si="10"/>
        <v>-1.3925167688338129</v>
      </c>
    </row>
    <row r="95" spans="1:4" x14ac:dyDescent="0.2">
      <c r="A95">
        <f t="shared" si="9"/>
        <v>29.760000000000019</v>
      </c>
      <c r="B95" s="1">
        <f t="shared" si="7"/>
        <v>30.409959989553354</v>
      </c>
      <c r="C95" s="1">
        <f t="shared" si="8"/>
        <v>-1.4852703095656066E-2</v>
      </c>
      <c r="D95" s="1">
        <f t="shared" si="10"/>
        <v>-0.45167010687561621</v>
      </c>
    </row>
    <row r="96" spans="1:4" x14ac:dyDescent="0.2">
      <c r="A96">
        <f t="shared" si="9"/>
        <v>30.08000000000002</v>
      </c>
      <c r="B96" s="1">
        <f t="shared" si="7"/>
        <v>30.023193090484096</v>
      </c>
      <c r="C96" s="1">
        <f t="shared" si="8"/>
        <v>1.7009258564861646E-2</v>
      </c>
      <c r="D96" s="1">
        <f t="shared" si="10"/>
        <v>0.51067225421881157</v>
      </c>
    </row>
    <row r="97" spans="1:4" x14ac:dyDescent="0.2">
      <c r="A97">
        <f t="shared" si="9"/>
        <v>30.40000000000002</v>
      </c>
      <c r="B97" s="1">
        <f t="shared" si="7"/>
        <v>29.641345258531882</v>
      </c>
      <c r="C97" s="1">
        <f t="shared" si="8"/>
        <v>4.714702394200497E-2</v>
      </c>
      <c r="D97" s="1">
        <f t="shared" si="10"/>
        <v>1.3975012145772381</v>
      </c>
    </row>
    <row r="98" spans="1:4" x14ac:dyDescent="0.2">
      <c r="A98">
        <f t="shared" si="9"/>
        <v>30.72000000000002</v>
      </c>
      <c r="B98" s="1">
        <f t="shared" ref="B98:B101" si="11">100*EXP(-delta*A98)</f>
        <v>29.264353930893765</v>
      </c>
      <c r="C98" s="1">
        <f t="shared" si="8"/>
        <v>7.2505584914501195E-2</v>
      </c>
      <c r="D98" s="1">
        <f t="shared" si="10"/>
        <v>2.1218290989044348</v>
      </c>
    </row>
    <row r="99" spans="1:4" x14ac:dyDescent="0.2">
      <c r="A99">
        <f t="shared" si="9"/>
        <v>31.04000000000002</v>
      </c>
      <c r="B99" s="1">
        <f t="shared" si="11"/>
        <v>28.892157340467289</v>
      </c>
      <c r="C99" s="1">
        <f t="shared" si="8"/>
        <v>9.0514392248015954E-2</v>
      </c>
      <c r="D99" s="1">
        <f t="shared" si="10"/>
        <v>2.6151560624064496</v>
      </c>
    </row>
    <row r="100" spans="1:4" x14ac:dyDescent="0.2">
      <c r="A100">
        <f t="shared" si="9"/>
        <v>31.360000000000021</v>
      </c>
      <c r="B100" s="1">
        <f t="shared" si="11"/>
        <v>28.524694505730498</v>
      </c>
      <c r="C100" s="1">
        <f t="shared" si="8"/>
        <v>9.9347927296098801E-2</v>
      </c>
      <c r="D100" s="1">
        <f t="shared" si="10"/>
        <v>2.8338692758987425</v>
      </c>
    </row>
    <row r="101" spans="1:4" x14ac:dyDescent="0.2">
      <c r="A101">
        <f t="shared" si="9"/>
        <v>31.680000000000021</v>
      </c>
      <c r="B101" s="1">
        <f t="shared" si="11"/>
        <v>28.161905220750533</v>
      </c>
      <c r="C101" s="1">
        <f t="shared" si="8"/>
        <v>9.8110751363354384E-2</v>
      </c>
      <c r="D101" s="1">
        <f t="shared" si="10"/>
        <v>2.7629856810314073</v>
      </c>
    </row>
    <row r="102" spans="1:4" x14ac:dyDescent="0.2">
      <c r="B102" s="1"/>
      <c r="C102" s="1"/>
      <c r="D102" s="1"/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10</vt:i4>
      </vt:variant>
    </vt:vector>
  </HeadingPairs>
  <TitlesOfParts>
    <vt:vector size="12" baseType="lpstr">
      <vt:lpstr>Main</vt:lpstr>
      <vt:lpstr>Daten</vt:lpstr>
      <vt:lpstr>b</vt:lpstr>
      <vt:lpstr>delta</vt:lpstr>
      <vt:lpstr>Fall</vt:lpstr>
      <vt:lpstr>k</vt:lpstr>
      <vt:lpstr>m</vt:lpstr>
      <vt:lpstr>omega</vt:lpstr>
      <vt:lpstr>omega0</vt:lpstr>
      <vt:lpstr>tmax</vt:lpstr>
      <vt:lpstr>v0</vt:lpstr>
      <vt:lpstr>x0</vt:lpstr>
    </vt:vector>
  </TitlesOfParts>
  <Company>Zeiner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Karlheinz Zeiner</dc:creator>
  <cp:lastModifiedBy>Karlheinz Zeiner</cp:lastModifiedBy>
  <cp:lastPrinted>2009-12-20T11:21:40Z</cp:lastPrinted>
  <dcterms:created xsi:type="dcterms:W3CDTF">2009-12-20T09:12:00Z</dcterms:created>
  <dcterms:modified xsi:type="dcterms:W3CDTF">2013-07-05T17:47:55Z</dcterms:modified>
</cp:coreProperties>
</file>