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70" yWindow="75" windowWidth="17940" windowHeight="11745" activeTab="0"/>
  </bookViews>
  <sheets>
    <sheet name="HAtom" sheetId="1" r:id="rId1"/>
    <sheet name="Farbspektrum" sheetId="2" r:id="rId2"/>
  </sheets>
  <definedNames>
    <definedName name="c">'HAtom'!$B$7</definedName>
    <definedName name="e">'HAtom'!$B$4</definedName>
    <definedName name="e0">'HAtom'!$B$6</definedName>
    <definedName name="h">'HAtom'!$B$2</definedName>
    <definedName name="hq">'HAtom'!$B$3</definedName>
    <definedName name="me">'HAtom'!$B$5</definedName>
    <definedName name="Rs">'HAtom'!$B$8</definedName>
  </definedNames>
  <calcPr fullCalcOnLoad="1"/>
</workbook>
</file>

<file path=xl/sharedStrings.xml><?xml version="1.0" encoding="utf-8"?>
<sst xmlns="http://schemas.openxmlformats.org/spreadsheetml/2006/main" count="32" uniqueCount="30">
  <si>
    <t>h</t>
  </si>
  <si>
    <t>Js</t>
  </si>
  <si>
    <r>
      <t>h/2</t>
    </r>
    <r>
      <rPr>
        <sz val="10"/>
        <rFont val="Symbol"/>
        <family val="1"/>
      </rPr>
      <t>p</t>
    </r>
  </si>
  <si>
    <t>e</t>
  </si>
  <si>
    <t>As</t>
  </si>
  <si>
    <t>kg</t>
  </si>
  <si>
    <r>
      <t>m</t>
    </r>
    <r>
      <rPr>
        <vertAlign val="subscript"/>
        <sz val="10"/>
        <rFont val="Arial"/>
        <family val="2"/>
      </rPr>
      <t>e</t>
    </r>
  </si>
  <si>
    <r>
      <t>e</t>
    </r>
    <r>
      <rPr>
        <vertAlign val="subscript"/>
        <sz val="10"/>
        <rFont val="Arial"/>
        <family val="2"/>
      </rPr>
      <t>0</t>
    </r>
  </si>
  <si>
    <t>F/m</t>
  </si>
  <si>
    <t>n</t>
  </si>
  <si>
    <t>E in J</t>
  </si>
  <si>
    <t>E in eV</t>
  </si>
  <si>
    <t>c</t>
  </si>
  <si>
    <t>m/s</t>
  </si>
  <si>
    <t>R</t>
  </si>
  <si>
    <t>nm</t>
  </si>
  <si>
    <t>R*</t>
  </si>
  <si>
    <t>1/m</t>
  </si>
  <si>
    <t>m</t>
  </si>
  <si>
    <r>
      <t>l</t>
    </r>
    <r>
      <rPr>
        <sz val="10"/>
        <rFont val="Arial"/>
        <family val="0"/>
      </rPr>
      <t xml:space="preserve"> in nm</t>
    </r>
  </si>
  <si>
    <t>Physikalische Konstanten</t>
  </si>
  <si>
    <t>r in Å</t>
  </si>
  <si>
    <t>v in m/s</t>
  </si>
  <si>
    <t>Ekin</t>
  </si>
  <si>
    <t>Epot</t>
  </si>
  <si>
    <t>Balmer
Serie</t>
  </si>
  <si>
    <t>Lyman
Serie</t>
  </si>
  <si>
    <t>Paschen</t>
  </si>
  <si>
    <t>Bracket</t>
  </si>
  <si>
    <r>
      <t>E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in eV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</si>
</sst>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E+00"/>
    <numFmt numFmtId="173" formatCode="0.000E+00"/>
    <numFmt numFmtId="174" formatCode="0.0000E+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0.000000000"/>
    <numFmt numFmtId="186" formatCode="0.00000000"/>
    <numFmt numFmtId="187" formatCode="\-0.00E+00"/>
    <numFmt numFmtId="188" formatCode="0.000000E+00"/>
    <numFmt numFmtId="189" formatCode="0.00000E+00"/>
    <numFmt numFmtId="190" formatCode="_-* #,##0.0\ _D_M_-;\-* #,##0.0\ _D_M_-;_-* &quot;-&quot;??\ _D_M_-;_-@_-"/>
    <numFmt numFmtId="191" formatCode="_-* #,##0\ _D_M_-;\-* #,##0\ _D_M_-;_-* &quot;-&quot;??\ _D_M_-;_-@_-"/>
  </numFmts>
  <fonts count="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19" xfId="0" applyFont="1" applyBorder="1" applyAlignment="1">
      <alignment/>
    </xf>
    <xf numFmtId="17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5" xfId="0" applyNumberFormat="1" applyBorder="1" applyAlignment="1">
      <alignment horizontal="right" indent="1"/>
    </xf>
    <xf numFmtId="2" fontId="0" fillId="0" borderId="10" xfId="0" applyNumberFormat="1" applyBorder="1" applyAlignment="1">
      <alignment horizontal="right" indent="1"/>
    </xf>
    <xf numFmtId="173" fontId="0" fillId="0" borderId="9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8" xfId="0" applyNumberFormat="1" applyBorder="1" applyAlignment="1">
      <alignment horizontal="right" indent="1"/>
    </xf>
    <xf numFmtId="0" fontId="0" fillId="4" borderId="25" xfId="0" applyFill="1" applyBorder="1" applyAlignment="1">
      <alignment horizontal="center"/>
    </xf>
    <xf numFmtId="173" fontId="0" fillId="4" borderId="26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1" fontId="0" fillId="0" borderId="9" xfId="0" applyNumberFormat="1" applyBorder="1" applyAlignment="1">
      <alignment horizontal="right" indent="1"/>
    </xf>
    <xf numFmtId="11" fontId="0" fillId="0" borderId="16" xfId="0" applyNumberFormat="1" applyBorder="1" applyAlignment="1">
      <alignment horizontal="right" indent="1"/>
    </xf>
    <xf numFmtId="11" fontId="0" fillId="0" borderId="1" xfId="0" applyNumberFormat="1" applyBorder="1" applyAlignment="1">
      <alignment horizontal="right" indent="1"/>
    </xf>
    <xf numFmtId="11" fontId="0" fillId="0" borderId="13" xfId="0" applyNumberFormat="1" applyBorder="1" applyAlignment="1">
      <alignment horizontal="right" indent="1"/>
    </xf>
    <xf numFmtId="11" fontId="0" fillId="0" borderId="11" xfId="0" applyNumberFormat="1" applyBorder="1" applyAlignment="1">
      <alignment horizontal="right" indent="1"/>
    </xf>
    <xf numFmtId="11" fontId="0" fillId="0" borderId="14" xfId="0" applyNumberFormat="1" applyBorder="1" applyAlignment="1">
      <alignment horizontal="right" indent="1"/>
    </xf>
    <xf numFmtId="191" fontId="0" fillId="0" borderId="9" xfId="16" applyNumberFormat="1" applyBorder="1" applyAlignment="1">
      <alignment horizontal="right" indent="1"/>
    </xf>
    <xf numFmtId="191" fontId="0" fillId="0" borderId="1" xfId="16" applyNumberFormat="1" applyBorder="1" applyAlignment="1">
      <alignment horizontal="right" indent="1"/>
    </xf>
    <xf numFmtId="191" fontId="0" fillId="0" borderId="11" xfId="16" applyNumberFormat="1" applyBorder="1" applyAlignment="1">
      <alignment horizontal="right" indent="1"/>
    </xf>
    <xf numFmtId="2" fontId="0" fillId="3" borderId="1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17" xfId="0" applyBorder="1" applyAlignment="1">
      <alignment vertical="center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17</xdr:row>
      <xdr:rowOff>133350</xdr:rowOff>
    </xdr:from>
    <xdr:to>
      <xdr:col>9</xdr:col>
      <xdr:colOff>152400</xdr:colOff>
      <xdr:row>19</xdr:row>
      <xdr:rowOff>38100</xdr:rowOff>
    </xdr:to>
    <xdr:pic>
      <xdr:nvPicPr>
        <xdr:cNvPr id="1" name="btn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124200"/>
          <a:ext cx="1476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114300</xdr:rowOff>
    </xdr:from>
    <xdr:to>
      <xdr:col>2</xdr:col>
      <xdr:colOff>419100</xdr:colOff>
      <xdr:row>3</xdr:row>
      <xdr:rowOff>47625</xdr:rowOff>
    </xdr:to>
    <xdr:pic>
      <xdr:nvPicPr>
        <xdr:cNvPr id="1" name="btnDr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76225"/>
          <a:ext cx="1524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</xdr:row>
      <xdr:rowOff>114300</xdr:rowOff>
    </xdr:from>
    <xdr:to>
      <xdr:col>4</xdr:col>
      <xdr:colOff>676275</xdr:colOff>
      <xdr:row>3</xdr:row>
      <xdr:rowOff>47625</xdr:rowOff>
    </xdr:to>
    <xdr:pic>
      <xdr:nvPicPr>
        <xdr:cNvPr id="2" name="btn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276225"/>
          <a:ext cx="1524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showGridLines="0" tabSelected="1" workbookViewId="0" topLeftCell="A1">
      <selection activeCell="H31" sqref="H31"/>
    </sheetView>
  </sheetViews>
  <sheetFormatPr defaultColWidth="11.421875" defaultRowHeight="12.75"/>
  <cols>
    <col min="3" max="3" width="12.57421875" style="0" bestFit="1" customWidth="1"/>
    <col min="4" max="4" width="11.140625" style="0" customWidth="1"/>
    <col min="5" max="5" width="15.57421875" style="0" customWidth="1"/>
    <col min="6" max="7" width="10.8515625" style="0" customWidth="1"/>
  </cols>
  <sheetData>
    <row r="1" spans="1:3" ht="12.75">
      <c r="A1" s="63" t="s">
        <v>20</v>
      </c>
      <c r="B1" s="64"/>
      <c r="C1" s="65"/>
    </row>
    <row r="2" spans="1:3" ht="12.75">
      <c r="A2" s="23" t="s">
        <v>0</v>
      </c>
      <c r="B2" s="24">
        <v>6.626E-34</v>
      </c>
      <c r="C2" s="25" t="s">
        <v>1</v>
      </c>
    </row>
    <row r="3" spans="1:3" ht="12.75">
      <c r="A3" s="23" t="s">
        <v>2</v>
      </c>
      <c r="B3" s="24">
        <f>h/2/PI()</f>
        <v>1.0545606529268985E-34</v>
      </c>
      <c r="C3" s="25" t="s">
        <v>1</v>
      </c>
    </row>
    <row r="4" spans="1:3" ht="12.75">
      <c r="A4" s="23" t="s">
        <v>3</v>
      </c>
      <c r="B4" s="24">
        <v>1.602E-19</v>
      </c>
      <c r="C4" s="25" t="s">
        <v>4</v>
      </c>
    </row>
    <row r="5" spans="1:3" ht="15.75">
      <c r="A5" s="23" t="s">
        <v>6</v>
      </c>
      <c r="B5" s="24">
        <v>9.109E-31</v>
      </c>
      <c r="C5" s="25" t="s">
        <v>5</v>
      </c>
    </row>
    <row r="6" spans="1:3" ht="15.75">
      <c r="A6" s="26" t="s">
        <v>7</v>
      </c>
      <c r="B6" s="24">
        <v>8.85E-12</v>
      </c>
      <c r="C6" s="25" t="s">
        <v>8</v>
      </c>
    </row>
    <row r="7" spans="1:3" ht="12.75">
      <c r="A7" s="27" t="s">
        <v>12</v>
      </c>
      <c r="B7" s="24">
        <v>299800000</v>
      </c>
      <c r="C7" s="25" t="s">
        <v>13</v>
      </c>
    </row>
    <row r="8" spans="1:3" ht="12.75">
      <c r="A8" s="27" t="s">
        <v>16</v>
      </c>
      <c r="B8" s="28">
        <f>h*c*8*h*h*e0*e0/(me*e^4)*1000000000</f>
        <v>91.08391775402497</v>
      </c>
      <c r="C8" s="25" t="s">
        <v>15</v>
      </c>
    </row>
    <row r="9" spans="1:3" ht="13.5" thickBot="1">
      <c r="A9" s="29" t="s">
        <v>14</v>
      </c>
      <c r="B9" s="30">
        <f>1000000000/B8</f>
        <v>10978886.55492984</v>
      </c>
      <c r="C9" s="31" t="s">
        <v>17</v>
      </c>
    </row>
    <row r="10" ht="22.5" customHeight="1" thickBot="1">
      <c r="B10" s="1"/>
    </row>
    <row r="11" spans="1:7" ht="14.25" customHeight="1" thickBot="1">
      <c r="A11" s="39" t="s">
        <v>9</v>
      </c>
      <c r="B11" s="40" t="s">
        <v>10</v>
      </c>
      <c r="C11" s="41" t="s">
        <v>11</v>
      </c>
      <c r="D11" s="39" t="s">
        <v>21</v>
      </c>
      <c r="E11" s="42" t="s">
        <v>22</v>
      </c>
      <c r="F11" s="42" t="s">
        <v>23</v>
      </c>
      <c r="G11" s="43" t="s">
        <v>24</v>
      </c>
    </row>
    <row r="12" spans="1:7" ht="12.75">
      <c r="A12" s="9">
        <v>1</v>
      </c>
      <c r="B12" s="36">
        <f aca="true" t="shared" si="0" ref="B12:B17">-me*e^4/(8*h*h*e0*e0*A12*A12)</f>
        <v>-2.180928147342694E-18</v>
      </c>
      <c r="C12" s="37">
        <f aca="true" t="shared" si="1" ref="C12:C17">B12/e</f>
        <v>-13.61378369127774</v>
      </c>
      <c r="D12" s="38">
        <f aca="true" t="shared" si="2" ref="D12:D17">10000000000*e0*h^2/(me*e^2*PI())*A12^2</f>
        <v>0.5290546495809905</v>
      </c>
      <c r="E12" s="50">
        <f aca="true" t="shared" si="3" ref="E12:E17">e^2/(2*e0*h)/A12</f>
        <v>2188267.0732144043</v>
      </c>
      <c r="F12" s="44">
        <f aca="true" t="shared" si="4" ref="F12:F17">0.5*me*E12^2</f>
        <v>2.1809281473426937E-18</v>
      </c>
      <c r="G12" s="45">
        <f aca="true" t="shared" si="5" ref="G12:G17">-e^2/(4*PI()*e0*D12*0.0000000001)</f>
        <v>4.361856294685389E-18</v>
      </c>
    </row>
    <row r="13" spans="1:7" ht="12.75">
      <c r="A13" s="6">
        <v>2</v>
      </c>
      <c r="B13" s="21">
        <f t="shared" si="0"/>
        <v>-5.452320368356735E-19</v>
      </c>
      <c r="C13" s="32">
        <f t="shared" si="1"/>
        <v>-3.403445922819435</v>
      </c>
      <c r="D13" s="34">
        <f t="shared" si="2"/>
        <v>2.116218598323962</v>
      </c>
      <c r="E13" s="51">
        <f t="shared" si="3"/>
        <v>1094133.5366072021</v>
      </c>
      <c r="F13" s="46">
        <f t="shared" si="4"/>
        <v>5.452320368356734E-19</v>
      </c>
      <c r="G13" s="47">
        <f t="shared" si="5"/>
        <v>1.0904640736713472E-18</v>
      </c>
    </row>
    <row r="14" spans="1:7" ht="12.75">
      <c r="A14" s="6">
        <v>3</v>
      </c>
      <c r="B14" s="21">
        <f t="shared" si="0"/>
        <v>-2.4232534970474375E-19</v>
      </c>
      <c r="C14" s="32">
        <f t="shared" si="1"/>
        <v>-1.5126426323641933</v>
      </c>
      <c r="D14" s="34">
        <f t="shared" si="2"/>
        <v>4.761491846228914</v>
      </c>
      <c r="E14" s="51">
        <f t="shared" si="3"/>
        <v>729422.3577381348</v>
      </c>
      <c r="F14" s="46">
        <f t="shared" si="4"/>
        <v>2.423253497047438E-19</v>
      </c>
      <c r="G14" s="47">
        <f t="shared" si="5"/>
        <v>4.846506994094876E-19</v>
      </c>
    </row>
    <row r="15" spans="1:7" ht="12.75">
      <c r="A15" s="6">
        <v>4</v>
      </c>
      <c r="B15" s="21">
        <f t="shared" si="0"/>
        <v>-1.3630800920891838E-19</v>
      </c>
      <c r="C15" s="32">
        <f t="shared" si="1"/>
        <v>-0.8508614807048588</v>
      </c>
      <c r="D15" s="34">
        <f t="shared" si="2"/>
        <v>8.464874393295847</v>
      </c>
      <c r="E15" s="51">
        <f t="shared" si="3"/>
        <v>547066.7683036011</v>
      </c>
      <c r="F15" s="46">
        <f t="shared" si="4"/>
        <v>1.3630800920891835E-19</v>
      </c>
      <c r="G15" s="47">
        <f t="shared" si="5"/>
        <v>2.726160184178368E-19</v>
      </c>
    </row>
    <row r="16" spans="1:7" ht="12.75">
      <c r="A16" s="6">
        <v>5</v>
      </c>
      <c r="B16" s="21">
        <f t="shared" si="0"/>
        <v>-8.723712589370776E-20</v>
      </c>
      <c r="C16" s="32">
        <f t="shared" si="1"/>
        <v>-0.5445513476511096</v>
      </c>
      <c r="D16" s="34">
        <f t="shared" si="2"/>
        <v>13.226366239524761</v>
      </c>
      <c r="E16" s="51">
        <f t="shared" si="3"/>
        <v>437653.41464288085</v>
      </c>
      <c r="F16" s="46">
        <f t="shared" si="4"/>
        <v>8.723712589370775E-20</v>
      </c>
      <c r="G16" s="47">
        <f t="shared" si="5"/>
        <v>1.7447425178741552E-19</v>
      </c>
    </row>
    <row r="17" spans="1:7" ht="13.5" thickBot="1">
      <c r="A17" s="13">
        <v>6</v>
      </c>
      <c r="B17" s="22">
        <f t="shared" si="0"/>
        <v>-6.058133742618594E-20</v>
      </c>
      <c r="C17" s="33">
        <f t="shared" si="1"/>
        <v>-0.3781606580910483</v>
      </c>
      <c r="D17" s="35">
        <f t="shared" si="2"/>
        <v>19.045967384915656</v>
      </c>
      <c r="E17" s="52">
        <f t="shared" si="3"/>
        <v>364711.1788690674</v>
      </c>
      <c r="F17" s="48">
        <f t="shared" si="4"/>
        <v>6.058133742618595E-20</v>
      </c>
      <c r="G17" s="49">
        <f t="shared" si="5"/>
        <v>1.211626748523719E-19</v>
      </c>
    </row>
    <row r="18" ht="13.5" thickBot="1"/>
    <row r="19" spans="1:4" ht="15.75">
      <c r="A19" s="3" t="s">
        <v>9</v>
      </c>
      <c r="B19" s="4" t="s">
        <v>18</v>
      </c>
      <c r="C19" s="4" t="s">
        <v>29</v>
      </c>
      <c r="D19" s="5" t="s">
        <v>19</v>
      </c>
    </row>
    <row r="20" spans="1:6" ht="13.5" thickBot="1">
      <c r="A20" s="7">
        <v>4</v>
      </c>
      <c r="B20" s="8">
        <v>2</v>
      </c>
      <c r="C20" s="53">
        <f>VLOOKUP(A20,$A$12:$C$17,3,FALSE)-VLOOKUP(B20,$A$12:$C$17,3,FALSE)</f>
        <v>2.5525844421145765</v>
      </c>
      <c r="D20" s="15">
        <f aca="true" t="shared" si="6" ref="D20:D34">Rs/(1/(B20*B20)-1/(A20*A20))</f>
        <v>485.7808946881332</v>
      </c>
      <c r="E20" s="57"/>
      <c r="F20" s="58"/>
    </row>
    <row r="21" spans="1:6" ht="12.75" customHeight="1">
      <c r="A21" s="11">
        <v>2</v>
      </c>
      <c r="B21" s="12">
        <v>1</v>
      </c>
      <c r="C21" s="55">
        <f aca="true" t="shared" si="7" ref="C21:C34">VLOOKUP(A21,$A$12:$C$17,3,FALSE)-VLOOKUP(B21,$A$12:$C$17,3,FALSE)</f>
        <v>10.210337768458306</v>
      </c>
      <c r="D21" s="16">
        <f t="shared" si="6"/>
        <v>121.4452236720333</v>
      </c>
      <c r="E21" s="62" t="s">
        <v>26</v>
      </c>
      <c r="F21" s="57"/>
    </row>
    <row r="22" spans="1:6" ht="12.75">
      <c r="A22" s="6">
        <v>3</v>
      </c>
      <c r="B22" s="2">
        <v>1</v>
      </c>
      <c r="C22" s="54">
        <f t="shared" si="7"/>
        <v>12.101141058913548</v>
      </c>
      <c r="D22" s="17">
        <f t="shared" si="6"/>
        <v>102.4694074732781</v>
      </c>
      <c r="E22" s="62"/>
      <c r="F22" s="57"/>
    </row>
    <row r="23" spans="1:6" ht="12.75">
      <c r="A23" s="6">
        <v>4</v>
      </c>
      <c r="B23" s="2">
        <v>1</v>
      </c>
      <c r="C23" s="54">
        <f t="shared" si="7"/>
        <v>12.762922210572881</v>
      </c>
      <c r="D23" s="17">
        <f t="shared" si="6"/>
        <v>97.15617893762663</v>
      </c>
      <c r="E23" s="62"/>
      <c r="F23" s="57"/>
    </row>
    <row r="24" spans="1:6" ht="12.75">
      <c r="A24" s="6">
        <v>5</v>
      </c>
      <c r="B24" s="2">
        <v>1</v>
      </c>
      <c r="C24" s="54">
        <f t="shared" si="7"/>
        <v>13.06923234362663</v>
      </c>
      <c r="D24" s="17">
        <f t="shared" si="6"/>
        <v>94.87908099377601</v>
      </c>
      <c r="E24" s="62"/>
      <c r="F24" s="57"/>
    </row>
    <row r="25" spans="1:6" ht="13.5" thickBot="1">
      <c r="A25" s="13">
        <v>6</v>
      </c>
      <c r="B25" s="14">
        <v>1</v>
      </c>
      <c r="C25" s="56">
        <f t="shared" si="7"/>
        <v>13.235623033186693</v>
      </c>
      <c r="D25" s="18">
        <f t="shared" si="6"/>
        <v>93.68631540413996</v>
      </c>
      <c r="E25" s="62"/>
      <c r="F25" s="57"/>
    </row>
    <row r="26" spans="1:6" ht="12.75" customHeight="1">
      <c r="A26" s="11">
        <v>3</v>
      </c>
      <c r="B26" s="12">
        <v>2</v>
      </c>
      <c r="C26" s="55">
        <f t="shared" si="7"/>
        <v>1.8908032904552419</v>
      </c>
      <c r="D26" s="16">
        <f t="shared" si="6"/>
        <v>655.8042078289798</v>
      </c>
      <c r="E26" s="62" t="s">
        <v>25</v>
      </c>
      <c r="F26" s="59"/>
    </row>
    <row r="27" spans="1:6" ht="12.75">
      <c r="A27" s="6">
        <v>4</v>
      </c>
      <c r="B27" s="2">
        <v>2</v>
      </c>
      <c r="C27" s="54">
        <f t="shared" si="7"/>
        <v>2.5525844421145765</v>
      </c>
      <c r="D27" s="17">
        <f t="shared" si="6"/>
        <v>485.7808946881332</v>
      </c>
      <c r="E27" s="62"/>
      <c r="F27" s="58"/>
    </row>
    <row r="28" spans="1:6" ht="12.75">
      <c r="A28" s="6">
        <v>5</v>
      </c>
      <c r="B28" s="2">
        <v>2</v>
      </c>
      <c r="C28" s="54">
        <f t="shared" si="7"/>
        <v>2.8588945751683257</v>
      </c>
      <c r="D28" s="17">
        <f t="shared" si="6"/>
        <v>433.73294168583317</v>
      </c>
      <c r="E28" s="62"/>
      <c r="F28" s="60"/>
    </row>
    <row r="29" spans="1:6" ht="13.5" thickBot="1">
      <c r="A29" s="13">
        <v>6</v>
      </c>
      <c r="B29" s="14">
        <v>2</v>
      </c>
      <c r="C29" s="56">
        <f t="shared" si="7"/>
        <v>3.025285264728387</v>
      </c>
      <c r="D29" s="18">
        <f t="shared" si="6"/>
        <v>409.8776298931124</v>
      </c>
      <c r="E29" s="62"/>
      <c r="F29" s="61"/>
    </row>
    <row r="30" spans="1:6" ht="12.75">
      <c r="A30" s="11">
        <v>4</v>
      </c>
      <c r="B30" s="12">
        <v>3</v>
      </c>
      <c r="C30" s="55">
        <f t="shared" si="7"/>
        <v>0.6617811516593345</v>
      </c>
      <c r="D30" s="19">
        <f t="shared" si="6"/>
        <v>1873.7263080827995</v>
      </c>
      <c r="E30" s="62" t="s">
        <v>27</v>
      </c>
      <c r="F30" s="57"/>
    </row>
    <row r="31" spans="1:6" ht="12.75">
      <c r="A31" s="6">
        <v>5</v>
      </c>
      <c r="B31" s="2">
        <v>3</v>
      </c>
      <c r="C31" s="54">
        <f t="shared" si="7"/>
        <v>0.9680912847130837</v>
      </c>
      <c r="D31" s="17">
        <f t="shared" si="6"/>
        <v>1280.8675934159764</v>
      </c>
      <c r="E31" s="62"/>
      <c r="F31" s="57"/>
    </row>
    <row r="32" spans="1:6" ht="13.5" thickBot="1">
      <c r="A32" s="13">
        <v>6</v>
      </c>
      <c r="B32" s="14">
        <v>3</v>
      </c>
      <c r="C32" s="56">
        <f t="shared" si="7"/>
        <v>1.134481974273145</v>
      </c>
      <c r="D32" s="18">
        <f t="shared" si="6"/>
        <v>1093.0070130482998</v>
      </c>
      <c r="E32" s="62"/>
      <c r="F32" s="57"/>
    </row>
    <row r="33" spans="1:6" ht="12.75">
      <c r="A33" s="9">
        <v>5</v>
      </c>
      <c r="B33" s="10">
        <v>4</v>
      </c>
      <c r="C33" s="55">
        <f t="shared" si="7"/>
        <v>0.3063101330537492</v>
      </c>
      <c r="D33" s="20">
        <f t="shared" si="6"/>
        <v>4048.17412240111</v>
      </c>
      <c r="E33" s="62" t="s">
        <v>28</v>
      </c>
      <c r="F33" s="57"/>
    </row>
    <row r="34" spans="1:6" ht="13.5" thickBot="1">
      <c r="A34" s="13">
        <v>6</v>
      </c>
      <c r="B34" s="14">
        <v>4</v>
      </c>
      <c r="C34" s="56">
        <f t="shared" si="7"/>
        <v>0.47270082261381047</v>
      </c>
      <c r="D34" s="18">
        <f t="shared" si="6"/>
        <v>2623.216831315919</v>
      </c>
      <c r="E34" s="62"/>
      <c r="F34" s="57"/>
    </row>
  </sheetData>
  <mergeCells count="5">
    <mergeCell ref="E33:E34"/>
    <mergeCell ref="A1:C1"/>
    <mergeCell ref="E21:E25"/>
    <mergeCell ref="E26:E29"/>
    <mergeCell ref="E30:E32"/>
  </mergeCells>
  <printOptions/>
  <pageMargins left="0.75" right="0.75" top="1" bottom="1" header="0.4921259845" footer="0.4921259845"/>
  <pageSetup horizontalDpi="600" verticalDpi="600" orientation="landscape" paperSize="9" r:id="rId5"/>
  <drawing r:id="rId4"/>
  <legacyDrawing r:id="rId3"/>
  <oleObjects>
    <oleObject progId="Equation.3" shapeId="668984" r:id="rId1"/>
    <oleObject progId="Equation.3" shapeId="9871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HTL-Rankweil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</dc:creator>
  <cp:keywords/>
  <dc:description/>
  <cp:lastModifiedBy>Karlheinz Zeiner</cp:lastModifiedBy>
  <cp:lastPrinted>2011-05-31T08:01:50Z</cp:lastPrinted>
  <dcterms:created xsi:type="dcterms:W3CDTF">2005-11-09T10:39:32Z</dcterms:created>
  <dcterms:modified xsi:type="dcterms:W3CDTF">2011-05-31T13:05:25Z</dcterms:modified>
  <cp:category/>
  <cp:version/>
  <cp:contentType/>
  <cp:contentStatus/>
</cp:coreProperties>
</file>